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ola\Desktop\Š K O L A\FINANCIJSKI  IZVJEŠTAJI\Financijski izvještaji za 2022\1.1.-30.6.2022\WEB OBJAVA\"/>
    </mc:Choice>
  </mc:AlternateContent>
  <xr:revisionPtr revIDLastSave="0" documentId="13_ncr:1_{B66E8C3A-1478-4177-9440-6B075E2F4E9B}" xr6:coauthVersionLast="47" xr6:coauthVersionMax="47" xr10:uidLastSave="{00000000-0000-0000-0000-000000000000}"/>
  <bookViews>
    <workbookView xWindow="-120" yWindow="-120" windowWidth="29040" windowHeight="15840" xr2:uid="{BA225CDA-70AE-4163-861D-5020B683CAEE}"/>
  </bookViews>
  <sheets>
    <sheet name="Opći dio" sheetId="1" r:id="rId1"/>
    <sheet name="Prihodi i primici" sheetId="2" r:id="rId2"/>
    <sheet name="Rashodi i izdaci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83" i="3" l="1"/>
  <c r="AF83" i="3"/>
  <c r="AE83" i="3"/>
  <c r="AC83" i="3"/>
  <c r="AB83" i="3"/>
  <c r="Z83" i="3"/>
  <c r="Y83" i="3"/>
  <c r="W83" i="3"/>
  <c r="V83" i="3"/>
  <c r="T83" i="3"/>
  <c r="S83" i="3"/>
  <c r="Q83" i="3"/>
  <c r="P83" i="3"/>
  <c r="N83" i="3"/>
  <c r="M83" i="3"/>
  <c r="K83" i="3"/>
  <c r="J83" i="3"/>
  <c r="H83" i="3"/>
  <c r="G83" i="3"/>
  <c r="E83" i="3"/>
  <c r="D83" i="3"/>
  <c r="C83" i="3"/>
  <c r="AH82" i="3"/>
  <c r="AF82" i="3"/>
  <c r="AE82" i="3"/>
  <c r="AC82" i="3"/>
  <c r="AB82" i="3"/>
  <c r="Z82" i="3"/>
  <c r="Y82" i="3"/>
  <c r="W82" i="3"/>
  <c r="V82" i="3"/>
  <c r="T82" i="3"/>
  <c r="S82" i="3"/>
  <c r="Q82" i="3"/>
  <c r="P82" i="3"/>
  <c r="N82" i="3"/>
  <c r="M82" i="3"/>
  <c r="M81" i="3" s="1"/>
  <c r="K82" i="3"/>
  <c r="J82" i="3"/>
  <c r="J81" i="3" s="1"/>
  <c r="H82" i="3"/>
  <c r="G82" i="3"/>
  <c r="G81" i="3" s="1"/>
  <c r="E82" i="3"/>
  <c r="D82" i="3"/>
  <c r="C82" i="3"/>
  <c r="AH81" i="3"/>
  <c r="AF81" i="3"/>
  <c r="AE81" i="3"/>
  <c r="AC81" i="3"/>
  <c r="AB81" i="3"/>
  <c r="Z81" i="3"/>
  <c r="Y81" i="3"/>
  <c r="W81" i="3"/>
  <c r="V81" i="3"/>
  <c r="T81" i="3"/>
  <c r="S81" i="3"/>
  <c r="Q81" i="3"/>
  <c r="P81" i="3"/>
  <c r="K81" i="3"/>
  <c r="H81" i="3"/>
  <c r="E81" i="3" s="1"/>
  <c r="C81" i="3"/>
  <c r="AD80" i="3"/>
  <c r="X80" i="3"/>
  <c r="E80" i="3"/>
  <c r="F80" i="3" s="1"/>
  <c r="D80" i="3"/>
  <c r="AH79" i="3"/>
  <c r="AF79" i="3"/>
  <c r="AE79" i="3"/>
  <c r="AC79" i="3"/>
  <c r="AB79" i="3"/>
  <c r="Z79" i="3"/>
  <c r="Y79" i="3"/>
  <c r="W79" i="3"/>
  <c r="V79" i="3"/>
  <c r="X79" i="3" s="1"/>
  <c r="T79" i="3"/>
  <c r="S79" i="3"/>
  <c r="Q79" i="3"/>
  <c r="P79" i="3"/>
  <c r="N79" i="3"/>
  <c r="M79" i="3"/>
  <c r="K79" i="3"/>
  <c r="J79" i="3"/>
  <c r="H79" i="3"/>
  <c r="G79" i="3"/>
  <c r="D79" i="3" s="1"/>
  <c r="C79" i="3"/>
  <c r="E78" i="3"/>
  <c r="D78" i="3"/>
  <c r="AH77" i="3"/>
  <c r="AF77" i="3"/>
  <c r="AE77" i="3"/>
  <c r="AC77" i="3"/>
  <c r="AB77" i="3"/>
  <c r="Z77" i="3"/>
  <c r="Y77" i="3"/>
  <c r="W77" i="3"/>
  <c r="W65" i="3" s="1"/>
  <c r="V77" i="3"/>
  <c r="T77" i="3"/>
  <c r="S77" i="3"/>
  <c r="Q77" i="3"/>
  <c r="P77" i="3"/>
  <c r="N77" i="3"/>
  <c r="M77" i="3"/>
  <c r="K77" i="3"/>
  <c r="J77" i="3"/>
  <c r="H77" i="3"/>
  <c r="G77" i="3"/>
  <c r="E77" i="3"/>
  <c r="D77" i="3"/>
  <c r="C77" i="3"/>
  <c r="O76" i="3"/>
  <c r="E76" i="3"/>
  <c r="D76" i="3"/>
  <c r="E75" i="3"/>
  <c r="D75" i="3"/>
  <c r="F75" i="3" s="1"/>
  <c r="E74" i="3"/>
  <c r="D74" i="3"/>
  <c r="AG73" i="3"/>
  <c r="E73" i="3"/>
  <c r="D73" i="3"/>
  <c r="R72" i="3"/>
  <c r="E72" i="3"/>
  <c r="D72" i="3"/>
  <c r="F72" i="3" s="1"/>
  <c r="AH71" i="3"/>
  <c r="AF71" i="3"/>
  <c r="AE71" i="3"/>
  <c r="AC71" i="3"/>
  <c r="AB71" i="3"/>
  <c r="Z71" i="3"/>
  <c r="Y71" i="3"/>
  <c r="W71" i="3"/>
  <c r="V71" i="3"/>
  <c r="T71" i="3"/>
  <c r="S71" i="3"/>
  <c r="Q71" i="3"/>
  <c r="P71" i="3"/>
  <c r="N71" i="3"/>
  <c r="M71" i="3"/>
  <c r="K71" i="3"/>
  <c r="J71" i="3"/>
  <c r="H71" i="3"/>
  <c r="G71" i="3"/>
  <c r="C71" i="3"/>
  <c r="E70" i="3"/>
  <c r="D70" i="3"/>
  <c r="E69" i="3"/>
  <c r="D69" i="3"/>
  <c r="E68" i="3"/>
  <c r="D68" i="3"/>
  <c r="E67" i="3"/>
  <c r="D67" i="3"/>
  <c r="AH66" i="3"/>
  <c r="AF66" i="3"/>
  <c r="AE66" i="3"/>
  <c r="AC66" i="3"/>
  <c r="AB66" i="3"/>
  <c r="Z66" i="3"/>
  <c r="Y66" i="3"/>
  <c r="W66" i="3"/>
  <c r="V66" i="3"/>
  <c r="T66" i="3"/>
  <c r="S66" i="3"/>
  <c r="Q66" i="3"/>
  <c r="P66" i="3"/>
  <c r="N66" i="3"/>
  <c r="M66" i="3"/>
  <c r="K66" i="3"/>
  <c r="J66" i="3"/>
  <c r="H66" i="3"/>
  <c r="G66" i="3"/>
  <c r="E66" i="3"/>
  <c r="D66" i="3"/>
  <c r="C66" i="3"/>
  <c r="AH65" i="3"/>
  <c r="AH64" i="3" s="1"/>
  <c r="AF65" i="3"/>
  <c r="AB65" i="3"/>
  <c r="AB64" i="3" s="1"/>
  <c r="T65" i="3"/>
  <c r="T64" i="3" s="1"/>
  <c r="N65" i="3"/>
  <c r="J65" i="3"/>
  <c r="J64" i="3" s="1"/>
  <c r="X63" i="3"/>
  <c r="E63" i="3"/>
  <c r="D63" i="3"/>
  <c r="X62" i="3"/>
  <c r="E62" i="3"/>
  <c r="D62" i="3"/>
  <c r="AH61" i="3"/>
  <c r="AF61" i="3"/>
  <c r="AE61" i="3"/>
  <c r="AC61" i="3"/>
  <c r="AB61" i="3"/>
  <c r="Z61" i="3"/>
  <c r="Y61" i="3"/>
  <c r="W61" i="3"/>
  <c r="X61" i="3" s="1"/>
  <c r="V61" i="3"/>
  <c r="T61" i="3"/>
  <c r="T60" i="3" s="1"/>
  <c r="S61" i="3"/>
  <c r="Q61" i="3"/>
  <c r="P61" i="3"/>
  <c r="N61" i="3"/>
  <c r="M61" i="3"/>
  <c r="K61" i="3"/>
  <c r="J61" i="3"/>
  <c r="H61" i="3"/>
  <c r="E61" i="3" s="1"/>
  <c r="G61" i="3"/>
  <c r="D61" i="3"/>
  <c r="F61" i="3" s="1"/>
  <c r="C61" i="3"/>
  <c r="AH60" i="3"/>
  <c r="AF60" i="3"/>
  <c r="AE60" i="3"/>
  <c r="AC60" i="3"/>
  <c r="AB60" i="3"/>
  <c r="Z60" i="3"/>
  <c r="Y60" i="3"/>
  <c r="W60" i="3"/>
  <c r="V60" i="3"/>
  <c r="S60" i="3"/>
  <c r="Q60" i="3"/>
  <c r="P60" i="3"/>
  <c r="N60" i="3"/>
  <c r="M60" i="3"/>
  <c r="K60" i="3"/>
  <c r="J60" i="3"/>
  <c r="H60" i="3"/>
  <c r="G60" i="3"/>
  <c r="D60" i="3" s="1"/>
  <c r="C60" i="3"/>
  <c r="E59" i="3"/>
  <c r="D59" i="3"/>
  <c r="E58" i="3"/>
  <c r="D58" i="3"/>
  <c r="E57" i="3"/>
  <c r="D57" i="3"/>
  <c r="R56" i="3"/>
  <c r="L56" i="3"/>
  <c r="E56" i="3"/>
  <c r="D56" i="3"/>
  <c r="AH55" i="3"/>
  <c r="AH54" i="3" s="1"/>
  <c r="AF55" i="3"/>
  <c r="AF54" i="3" s="1"/>
  <c r="AE55" i="3"/>
  <c r="AE54" i="3" s="1"/>
  <c r="AC55" i="3"/>
  <c r="AB55" i="3"/>
  <c r="AB54" i="3" s="1"/>
  <c r="Z55" i="3"/>
  <c r="Z54" i="3" s="1"/>
  <c r="Y55" i="3"/>
  <c r="Y54" i="3" s="1"/>
  <c r="W55" i="3"/>
  <c r="V55" i="3"/>
  <c r="V54" i="3" s="1"/>
  <c r="T55" i="3"/>
  <c r="T54" i="3" s="1"/>
  <c r="S55" i="3"/>
  <c r="S54" i="3" s="1"/>
  <c r="Q55" i="3"/>
  <c r="P55" i="3"/>
  <c r="N55" i="3"/>
  <c r="N54" i="3" s="1"/>
  <c r="M55" i="3"/>
  <c r="K55" i="3"/>
  <c r="J55" i="3"/>
  <c r="J54" i="3" s="1"/>
  <c r="H55" i="3"/>
  <c r="H54" i="3" s="1"/>
  <c r="G55" i="3"/>
  <c r="C55" i="3"/>
  <c r="C54" i="3" s="1"/>
  <c r="AC54" i="3"/>
  <c r="W54" i="3"/>
  <c r="P54" i="3"/>
  <c r="M54" i="3"/>
  <c r="K54" i="3"/>
  <c r="R53" i="3"/>
  <c r="O53" i="3"/>
  <c r="L53" i="3"/>
  <c r="E53" i="3"/>
  <c r="D53" i="3"/>
  <c r="E52" i="3"/>
  <c r="D52" i="3"/>
  <c r="X51" i="3"/>
  <c r="E51" i="3"/>
  <c r="F51" i="3" s="1"/>
  <c r="D51" i="3"/>
  <c r="R50" i="3"/>
  <c r="E50" i="3"/>
  <c r="D50" i="3"/>
  <c r="E49" i="3"/>
  <c r="D49" i="3"/>
  <c r="E48" i="3"/>
  <c r="D48" i="3"/>
  <c r="O47" i="3"/>
  <c r="E47" i="3"/>
  <c r="D47" i="3"/>
  <c r="AH46" i="3"/>
  <c r="AF46" i="3"/>
  <c r="AE46" i="3"/>
  <c r="AC46" i="3"/>
  <c r="AB46" i="3"/>
  <c r="Z46" i="3"/>
  <c r="Y46" i="3"/>
  <c r="W46" i="3"/>
  <c r="V46" i="3"/>
  <c r="T46" i="3"/>
  <c r="S46" i="3"/>
  <c r="Q46" i="3"/>
  <c r="P46" i="3"/>
  <c r="R46" i="3" s="1"/>
  <c r="N46" i="3"/>
  <c r="M46" i="3"/>
  <c r="K46" i="3"/>
  <c r="J46" i="3"/>
  <c r="H46" i="3"/>
  <c r="E46" i="3" s="1"/>
  <c r="G46" i="3"/>
  <c r="D46" i="3" s="1"/>
  <c r="C46" i="3"/>
  <c r="X45" i="3"/>
  <c r="R45" i="3"/>
  <c r="O45" i="3"/>
  <c r="L45" i="3"/>
  <c r="E45" i="3"/>
  <c r="D45" i="3"/>
  <c r="F45" i="3" s="1"/>
  <c r="R44" i="3"/>
  <c r="O44" i="3"/>
  <c r="E44" i="3"/>
  <c r="D44" i="3"/>
  <c r="R43" i="3"/>
  <c r="E43" i="3"/>
  <c r="F43" i="3" s="1"/>
  <c r="D43" i="3"/>
  <c r="R42" i="3"/>
  <c r="O42" i="3"/>
  <c r="E42" i="3"/>
  <c r="D42" i="3"/>
  <c r="E41" i="3"/>
  <c r="D41" i="3"/>
  <c r="R40" i="3"/>
  <c r="E40" i="3"/>
  <c r="D40" i="3"/>
  <c r="F40" i="3" s="1"/>
  <c r="R39" i="3"/>
  <c r="E39" i="3"/>
  <c r="D39" i="3"/>
  <c r="R38" i="3"/>
  <c r="O38" i="3"/>
  <c r="E38" i="3"/>
  <c r="D38" i="3"/>
  <c r="R37" i="3"/>
  <c r="O37" i="3"/>
  <c r="E37" i="3"/>
  <c r="F37" i="3" s="1"/>
  <c r="D37" i="3"/>
  <c r="AH36" i="3"/>
  <c r="AF36" i="3"/>
  <c r="AE36" i="3"/>
  <c r="AC36" i="3"/>
  <c r="AB36" i="3"/>
  <c r="Z36" i="3"/>
  <c r="Y36" i="3"/>
  <c r="W36" i="3"/>
  <c r="V36" i="3"/>
  <c r="T36" i="3"/>
  <c r="S36" i="3"/>
  <c r="Q36" i="3"/>
  <c r="P36" i="3"/>
  <c r="R36" i="3" s="1"/>
  <c r="N36" i="3"/>
  <c r="M36" i="3"/>
  <c r="K36" i="3"/>
  <c r="J36" i="3"/>
  <c r="L36" i="3" s="1"/>
  <c r="H36" i="3"/>
  <c r="G36" i="3"/>
  <c r="D36" i="3" s="1"/>
  <c r="E36" i="3"/>
  <c r="C36" i="3"/>
  <c r="R35" i="3"/>
  <c r="E35" i="3"/>
  <c r="D35" i="3"/>
  <c r="E34" i="3"/>
  <c r="D34" i="3"/>
  <c r="R33" i="3"/>
  <c r="O33" i="3"/>
  <c r="L33" i="3"/>
  <c r="E33" i="3"/>
  <c r="D33" i="3"/>
  <c r="F33" i="3" s="1"/>
  <c r="R32" i="3"/>
  <c r="L32" i="3"/>
  <c r="E32" i="3"/>
  <c r="D32" i="3"/>
  <c r="R31" i="3"/>
  <c r="E31" i="3"/>
  <c r="F31" i="3" s="1"/>
  <c r="D31" i="3"/>
  <c r="X30" i="3"/>
  <c r="U30" i="3"/>
  <c r="O30" i="3"/>
  <c r="E30" i="3"/>
  <c r="D30" i="3"/>
  <c r="R29" i="3"/>
  <c r="O29" i="3"/>
  <c r="L29" i="3"/>
  <c r="E29" i="3"/>
  <c r="F29" i="3" s="1"/>
  <c r="D29" i="3"/>
  <c r="AH28" i="3"/>
  <c r="AF28" i="3"/>
  <c r="AE28" i="3"/>
  <c r="AC28" i="3"/>
  <c r="AB28" i="3"/>
  <c r="AB22" i="3" s="1"/>
  <c r="Z28" i="3"/>
  <c r="Y28" i="3"/>
  <c r="W28" i="3"/>
  <c r="V28" i="3"/>
  <c r="X28" i="3" s="1"/>
  <c r="T28" i="3"/>
  <c r="S28" i="3"/>
  <c r="Q28" i="3"/>
  <c r="P28" i="3"/>
  <c r="R28" i="3" s="1"/>
  <c r="N28" i="3"/>
  <c r="M28" i="3"/>
  <c r="K28" i="3"/>
  <c r="J28" i="3"/>
  <c r="L28" i="3" s="1"/>
  <c r="H28" i="3"/>
  <c r="G28" i="3"/>
  <c r="D28" i="3" s="1"/>
  <c r="E28" i="3"/>
  <c r="C28" i="3"/>
  <c r="R27" i="3"/>
  <c r="O27" i="3"/>
  <c r="E27" i="3"/>
  <c r="D27" i="3"/>
  <c r="R26" i="3"/>
  <c r="E26" i="3"/>
  <c r="F26" i="3" s="1"/>
  <c r="D26" i="3"/>
  <c r="AA25" i="3"/>
  <c r="X25" i="3"/>
  <c r="I25" i="3"/>
  <c r="E25" i="3"/>
  <c r="D25" i="3"/>
  <c r="X24" i="3"/>
  <c r="R24" i="3"/>
  <c r="E24" i="3"/>
  <c r="D24" i="3"/>
  <c r="F24" i="3" s="1"/>
  <c r="AH23" i="3"/>
  <c r="AF23" i="3"/>
  <c r="AE23" i="3"/>
  <c r="AC23" i="3"/>
  <c r="AC22" i="3" s="1"/>
  <c r="AB23" i="3"/>
  <c r="Z23" i="3"/>
  <c r="Y23" i="3"/>
  <c r="W23" i="3"/>
  <c r="X23" i="3" s="1"/>
  <c r="V23" i="3"/>
  <c r="T23" i="3"/>
  <c r="T22" i="3" s="1"/>
  <c r="S23" i="3"/>
  <c r="Q23" i="3"/>
  <c r="P23" i="3"/>
  <c r="N23" i="3"/>
  <c r="O23" i="3" s="1"/>
  <c r="M23" i="3"/>
  <c r="K23" i="3"/>
  <c r="K22" i="3" s="1"/>
  <c r="J23" i="3"/>
  <c r="H23" i="3"/>
  <c r="G23" i="3"/>
  <c r="D23" i="3" s="1"/>
  <c r="E23" i="3"/>
  <c r="F23" i="3" s="1"/>
  <c r="C23" i="3"/>
  <c r="AF22" i="3"/>
  <c r="Z22" i="3"/>
  <c r="Q22" i="3"/>
  <c r="H22" i="3"/>
  <c r="E21" i="3"/>
  <c r="D21" i="3"/>
  <c r="AA20" i="3"/>
  <c r="X20" i="3"/>
  <c r="I20" i="3"/>
  <c r="E20" i="3"/>
  <c r="D20" i="3"/>
  <c r="E19" i="3"/>
  <c r="D19" i="3"/>
  <c r="AH18" i="3"/>
  <c r="AF18" i="3"/>
  <c r="AE18" i="3"/>
  <c r="AC18" i="3"/>
  <c r="AB18" i="3"/>
  <c r="Z18" i="3"/>
  <c r="Y18" i="3"/>
  <c r="W18" i="3"/>
  <c r="V18" i="3"/>
  <c r="X18" i="3" s="1"/>
  <c r="T18" i="3"/>
  <c r="S18" i="3"/>
  <c r="Q18" i="3"/>
  <c r="P18" i="3"/>
  <c r="N18" i="3"/>
  <c r="M18" i="3"/>
  <c r="K18" i="3"/>
  <c r="J18" i="3"/>
  <c r="H18" i="3"/>
  <c r="G18" i="3"/>
  <c r="D18" i="3" s="1"/>
  <c r="C18" i="3"/>
  <c r="X17" i="3"/>
  <c r="O17" i="3"/>
  <c r="L17" i="3"/>
  <c r="I17" i="3"/>
  <c r="E17" i="3"/>
  <c r="D17" i="3"/>
  <c r="AH16" i="3"/>
  <c r="AF16" i="3"/>
  <c r="AE16" i="3"/>
  <c r="AC16" i="3"/>
  <c r="AB16" i="3"/>
  <c r="Z16" i="3"/>
  <c r="Y16" i="3"/>
  <c r="Y10" i="3" s="1"/>
  <c r="W16" i="3"/>
  <c r="V16" i="3"/>
  <c r="T16" i="3"/>
  <c r="S16" i="3"/>
  <c r="Q16" i="3"/>
  <c r="P16" i="3"/>
  <c r="N16" i="3"/>
  <c r="M16" i="3"/>
  <c r="K16" i="3"/>
  <c r="J16" i="3"/>
  <c r="H16" i="3"/>
  <c r="G16" i="3"/>
  <c r="D16" i="3" s="1"/>
  <c r="C16" i="3"/>
  <c r="X15" i="3"/>
  <c r="E15" i="3"/>
  <c r="D15" i="3"/>
  <c r="X14" i="3"/>
  <c r="E14" i="3"/>
  <c r="D14" i="3"/>
  <c r="E13" i="3"/>
  <c r="D13" i="3"/>
  <c r="AA12" i="3"/>
  <c r="X12" i="3"/>
  <c r="I12" i="3"/>
  <c r="E12" i="3"/>
  <c r="D12" i="3"/>
  <c r="AH11" i="3"/>
  <c r="AH10" i="3" s="1"/>
  <c r="AF11" i="3"/>
  <c r="AE11" i="3"/>
  <c r="AC11" i="3"/>
  <c r="AB11" i="3"/>
  <c r="AB10" i="3" s="1"/>
  <c r="Z11" i="3"/>
  <c r="Y11" i="3"/>
  <c r="W11" i="3"/>
  <c r="V11" i="3"/>
  <c r="T11" i="3"/>
  <c r="T10" i="3" s="1"/>
  <c r="S11" i="3"/>
  <c r="Q11" i="3"/>
  <c r="P11" i="3"/>
  <c r="N11" i="3"/>
  <c r="N10" i="3" s="1"/>
  <c r="M11" i="3"/>
  <c r="K11" i="3"/>
  <c r="J11" i="3"/>
  <c r="H11" i="3"/>
  <c r="H10" i="3" s="1"/>
  <c r="G11" i="3"/>
  <c r="D11" i="3" s="1"/>
  <c r="C11" i="3"/>
  <c r="AE10" i="3"/>
  <c r="W10" i="3"/>
  <c r="Q10" i="3"/>
  <c r="K10" i="3"/>
  <c r="AD20" i="2"/>
  <c r="D20" i="2"/>
  <c r="AD19" i="2"/>
  <c r="AB19" i="2"/>
  <c r="AB20" i="2" s="1"/>
  <c r="AA19" i="2"/>
  <c r="AA20" i="2" s="1"/>
  <c r="Y19" i="2"/>
  <c r="Y20" i="2" s="1"/>
  <c r="X19" i="2"/>
  <c r="X20" i="2" s="1"/>
  <c r="V19" i="2"/>
  <c r="V20" i="2" s="1"/>
  <c r="U19" i="2"/>
  <c r="U20" i="2" s="1"/>
  <c r="S19" i="2"/>
  <c r="S20" i="2" s="1"/>
  <c r="R19" i="2"/>
  <c r="R20" i="2" s="1"/>
  <c r="P19" i="2"/>
  <c r="P20" i="2" s="1"/>
  <c r="O19" i="2"/>
  <c r="O20" i="2" s="1"/>
  <c r="M19" i="2"/>
  <c r="M20" i="2" s="1"/>
  <c r="L19" i="2"/>
  <c r="L20" i="2" s="1"/>
  <c r="J19" i="2"/>
  <c r="J20" i="2" s="1"/>
  <c r="I19" i="2"/>
  <c r="I20" i="2" s="1"/>
  <c r="G19" i="2"/>
  <c r="G20" i="2" s="1"/>
  <c r="F19" i="2"/>
  <c r="D19" i="2"/>
  <c r="B23" i="2" s="1"/>
  <c r="C19" i="2"/>
  <c r="C20" i="2" s="1"/>
  <c r="B19" i="2"/>
  <c r="B21" i="2" s="1"/>
  <c r="AC17" i="2"/>
  <c r="AC19" i="2" s="1"/>
  <c r="N15" i="2"/>
  <c r="N19" i="2" s="1"/>
  <c r="E15" i="2"/>
  <c r="E19" i="2" s="1"/>
  <c r="Z14" i="2"/>
  <c r="Z13" i="2"/>
  <c r="H12" i="2"/>
  <c r="H11" i="2"/>
  <c r="K10" i="2"/>
  <c r="K19" i="2" s="1"/>
  <c r="H9" i="2"/>
  <c r="W8" i="2"/>
  <c r="W19" i="2" s="1"/>
  <c r="Q8" i="2"/>
  <c r="Q19" i="2" s="1"/>
  <c r="T7" i="2"/>
  <c r="T19" i="2" s="1"/>
  <c r="T6" i="2"/>
  <c r="H18" i="1"/>
  <c r="H17" i="1"/>
  <c r="G17" i="1"/>
  <c r="G19" i="1" s="1"/>
  <c r="G9" i="1"/>
  <c r="G8" i="1"/>
  <c r="H7" i="1"/>
  <c r="F7" i="1"/>
  <c r="G6" i="1"/>
  <c r="H4" i="1"/>
  <c r="H10" i="1" s="1"/>
  <c r="G4" i="1"/>
  <c r="F4" i="1"/>
  <c r="F10" i="1" s="1"/>
  <c r="H19" i="2" l="1"/>
  <c r="Z19" i="2"/>
  <c r="O71" i="3"/>
  <c r="F63" i="3"/>
  <c r="E60" i="3"/>
  <c r="F60" i="3" s="1"/>
  <c r="F47" i="3"/>
  <c r="K9" i="3"/>
  <c r="AB9" i="3"/>
  <c r="AD22" i="3"/>
  <c r="S22" i="3"/>
  <c r="U22" i="3" s="1"/>
  <c r="AE22" i="3"/>
  <c r="AE9" i="3" s="1"/>
  <c r="AH22" i="3"/>
  <c r="AH9" i="3" s="1"/>
  <c r="N22" i="3"/>
  <c r="F20" i="3"/>
  <c r="G10" i="3"/>
  <c r="C10" i="3"/>
  <c r="I16" i="3"/>
  <c r="O16" i="3"/>
  <c r="F17" i="3"/>
  <c r="AA11" i="3"/>
  <c r="F14" i="3"/>
  <c r="AC10" i="3"/>
  <c r="AC9" i="3" s="1"/>
  <c r="AD9" i="3" s="1"/>
  <c r="AF10" i="3"/>
  <c r="AF9" i="3" s="1"/>
  <c r="M22" i="3"/>
  <c r="D71" i="3"/>
  <c r="Y65" i="3"/>
  <c r="Y64" i="3" s="1"/>
  <c r="AG71" i="3"/>
  <c r="F73" i="3"/>
  <c r="C65" i="3"/>
  <c r="C64" i="3" s="1"/>
  <c r="Z65" i="3"/>
  <c r="Z64" i="3" s="1"/>
  <c r="J10" i="3"/>
  <c r="M10" i="3"/>
  <c r="M9" i="3" s="1"/>
  <c r="P10" i="3"/>
  <c r="S10" i="3"/>
  <c r="S9" i="3" s="1"/>
  <c r="V10" i="3"/>
  <c r="F12" i="3"/>
  <c r="F15" i="3"/>
  <c r="L16" i="3"/>
  <c r="X16" i="3"/>
  <c r="I18" i="3"/>
  <c r="AA18" i="3"/>
  <c r="J22" i="3"/>
  <c r="L22" i="3" s="1"/>
  <c r="P22" i="3"/>
  <c r="R22" i="3" s="1"/>
  <c r="V22" i="3"/>
  <c r="C22" i="3"/>
  <c r="R23" i="3"/>
  <c r="Y22" i="3"/>
  <c r="Y9" i="3" s="1"/>
  <c r="F25" i="3"/>
  <c r="F27" i="3"/>
  <c r="O28" i="3"/>
  <c r="U28" i="3"/>
  <c r="AD28" i="3"/>
  <c r="F30" i="3"/>
  <c r="F32" i="3"/>
  <c r="F35" i="3"/>
  <c r="O36" i="3"/>
  <c r="X36" i="3"/>
  <c r="F38" i="3"/>
  <c r="F42" i="3"/>
  <c r="F44" i="3"/>
  <c r="F46" i="3"/>
  <c r="L46" i="3"/>
  <c r="X46" i="3"/>
  <c r="F50" i="3"/>
  <c r="F53" i="3"/>
  <c r="F56" i="3"/>
  <c r="X60" i="3"/>
  <c r="F62" i="3"/>
  <c r="P65" i="3"/>
  <c r="P64" i="3" s="1"/>
  <c r="H19" i="1"/>
  <c r="B22" i="2"/>
  <c r="G7" i="1"/>
  <c r="G10" i="1" s="1"/>
  <c r="G21" i="1" s="1"/>
  <c r="L10" i="3"/>
  <c r="I10" i="3"/>
  <c r="H9" i="3"/>
  <c r="O10" i="3"/>
  <c r="N9" i="3"/>
  <c r="X11" i="3"/>
  <c r="Z10" i="3"/>
  <c r="I11" i="3"/>
  <c r="E11" i="3"/>
  <c r="F11" i="3" s="1"/>
  <c r="F28" i="3"/>
  <c r="F36" i="3"/>
  <c r="I23" i="3"/>
  <c r="AA23" i="3"/>
  <c r="D55" i="3"/>
  <c r="G54" i="3"/>
  <c r="D54" i="3" s="1"/>
  <c r="L55" i="3"/>
  <c r="R55" i="3"/>
  <c r="Q54" i="3"/>
  <c r="N64" i="3"/>
  <c r="W64" i="3"/>
  <c r="AF64" i="3"/>
  <c r="E71" i="3"/>
  <c r="F71" i="3" s="1"/>
  <c r="H65" i="3"/>
  <c r="L71" i="3"/>
  <c r="K65" i="3"/>
  <c r="AD79" i="3"/>
  <c r="AC65" i="3"/>
  <c r="D81" i="3"/>
  <c r="T9" i="3"/>
  <c r="E16" i="3"/>
  <c r="F16" i="3" s="1"/>
  <c r="E18" i="3"/>
  <c r="F18" i="3" s="1"/>
  <c r="G22" i="3"/>
  <c r="W22" i="3"/>
  <c r="O46" i="3"/>
  <c r="L54" i="3"/>
  <c r="E55" i="3"/>
  <c r="F55" i="3" s="1"/>
  <c r="G65" i="3"/>
  <c r="M65" i="3"/>
  <c r="M64" i="3" s="1"/>
  <c r="S65" i="3"/>
  <c r="S64" i="3" s="1"/>
  <c r="V65" i="3"/>
  <c r="V64" i="3" s="1"/>
  <c r="AE65" i="3"/>
  <c r="AE64" i="3" s="1"/>
  <c r="R71" i="3"/>
  <c r="Q65" i="3"/>
  <c r="E79" i="3"/>
  <c r="F79" i="3" s="1"/>
  <c r="F20" i="2"/>
  <c r="B20" i="2"/>
  <c r="V9" i="3" l="1"/>
  <c r="AA22" i="3"/>
  <c r="O22" i="3"/>
  <c r="E10" i="3"/>
  <c r="X10" i="3"/>
  <c r="C9" i="3"/>
  <c r="U9" i="3"/>
  <c r="O9" i="3"/>
  <c r="D10" i="3"/>
  <c r="F10" i="3" s="1"/>
  <c r="J9" i="3"/>
  <c r="L9" i="3" s="1"/>
  <c r="P9" i="3"/>
  <c r="Q64" i="3"/>
  <c r="R65" i="3"/>
  <c r="D22" i="3"/>
  <c r="G9" i="3"/>
  <c r="AD65" i="3"/>
  <c r="AC64" i="3"/>
  <c r="L65" i="3"/>
  <c r="K64" i="3"/>
  <c r="H64" i="3"/>
  <c r="E65" i="3"/>
  <c r="AG64" i="3"/>
  <c r="X64" i="3"/>
  <c r="O64" i="3"/>
  <c r="R54" i="3"/>
  <c r="Q9" i="3"/>
  <c r="D65" i="3"/>
  <c r="G64" i="3"/>
  <c r="X22" i="3"/>
  <c r="W9" i="3"/>
  <c r="E22" i="3"/>
  <c r="AG65" i="3"/>
  <c r="X65" i="3"/>
  <c r="O65" i="3"/>
  <c r="E54" i="3"/>
  <c r="F54" i="3" s="1"/>
  <c r="AA10" i="3"/>
  <c r="Z9" i="3"/>
  <c r="I22" i="3"/>
  <c r="X9" i="3" l="1"/>
  <c r="R9" i="3"/>
  <c r="E9" i="3"/>
  <c r="F22" i="3"/>
  <c r="D9" i="3"/>
  <c r="AA9" i="3"/>
  <c r="F65" i="3"/>
  <c r="L64" i="3"/>
  <c r="AD64" i="3"/>
  <c r="I9" i="3"/>
  <c r="D64" i="3"/>
  <c r="E64" i="3"/>
  <c r="F64" i="3" s="1"/>
  <c r="R64" i="3"/>
  <c r="F9" i="3" l="1"/>
</calcChain>
</file>

<file path=xl/sharedStrings.xml><?xml version="1.0" encoding="utf-8"?>
<sst xmlns="http://schemas.openxmlformats.org/spreadsheetml/2006/main" count="761" uniqueCount="152">
  <si>
    <t>IZVJEŠTAJ O IZVRŠENJU FINANCIJSKOG PLANA  1.1.2022. - 30.6.2022. - OPĆI DIO</t>
  </si>
  <si>
    <t>Izvršenje prethodne godine</t>
  </si>
  <si>
    <t>Plan tekuće godine</t>
  </si>
  <si>
    <t>Izvršenje 
1.1.2022.-30.6.2022.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</si>
  <si>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</si>
  <si>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</si>
  <si>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</si>
  <si>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</si>
  <si>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</si>
  <si>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</si>
  <si>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</si>
  <si>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UKUPAN DONOS VIŠKA/MANJKA IZ PRETHODNE(IH) GODINA</t>
  </si>
  <si>
    <t>VIŠAK/MANJAK IZ PRETHODNE(IH) GODINE KOJI ĆE SE POKRITI/RASPOREDITI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</si>
  <si>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</si>
  <si>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</si>
  <si>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</si>
  <si>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</si>
  <si>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 xml:space="preserve"> 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</si>
  <si>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</si>
  <si>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Predsjednik Školskog odbora:</t>
  </si>
  <si>
    <t>Ravnatelj:</t>
  </si>
  <si>
    <t>Milan Đurić</t>
  </si>
  <si>
    <t>Ivica Paić</t>
  </si>
  <si>
    <t>u kunama</t>
  </si>
  <si>
    <t>Izvor prihoda i primitaka</t>
  </si>
  <si>
    <t>2022.</t>
  </si>
  <si>
    <t>Oznaka                           rač. iz                                      računskog                                         plana</t>
  </si>
  <si>
    <t>PLAN
Opći prihodi i primici       (izvor 011 sredstva MŽ)</t>
  </si>
  <si>
    <t>Indeks
Ostvareno/
Planirano</t>
  </si>
  <si>
    <t>PLAN
Vlastiti prihodi (izvor 031 vlastiti prihodi)</t>
  </si>
  <si>
    <t>PLAN
Prihodi za posebne namjene (izvor 043)</t>
  </si>
  <si>
    <t>PLAN
Decentralizirana sredstva (izvor 044)</t>
  </si>
  <si>
    <t>PLAN
Pomoći EU (izvor 051)</t>
  </si>
  <si>
    <t>PLAN
Ostale pomoći (izvor 052)</t>
  </si>
  <si>
    <t>PLAN
Pomoći proračunskim korisnicima temeljem prijenosa EU sredstava (izvor 051 - asistenti)</t>
  </si>
  <si>
    <t>PLAN
Donacije (izvor 061)</t>
  </si>
  <si>
    <t>PLAN
Prihodi od nefinancijske imovine i nadoknade šteta s osnova osiguranja (izvor 071)</t>
  </si>
  <si>
    <t>Namjenski primici od zaduživanja (izvor 081)</t>
  </si>
  <si>
    <t>Ukupno (po izvorima)</t>
  </si>
  <si>
    <t>Ukupno (po izvorima sa prenesenim viškom)</t>
  </si>
  <si>
    <t>PLAN
Ukupno prihodi i primici za 2022.</t>
  </si>
  <si>
    <t>Ivica Paić, prof.</t>
  </si>
  <si>
    <t>Šifra</t>
  </si>
  <si>
    <t>Naziv</t>
  </si>
  <si>
    <t>Izvršenje 
prethodne godine</t>
  </si>
  <si>
    <t>PLAN ZA 2022. (četvrta razina računskog plana)</t>
  </si>
  <si>
    <t>Opći prihodi i primici       (izvor 011 sredstva MŽ)</t>
  </si>
  <si>
    <t>Vlastiti prihodi (izvor 031 vlastiti prihodi)</t>
  </si>
  <si>
    <t>Prihodi za posebne namjene (izvor 043)</t>
  </si>
  <si>
    <t>Decentralizirana sredstva (izvor 044)</t>
  </si>
  <si>
    <t>Pomoći EU (izvor 051)</t>
  </si>
  <si>
    <t>Ostale pomoći (izvor 052)</t>
  </si>
  <si>
    <t>Pomoći proračunskim korisnicima temeljem prijenosa EU sredstava (izvor 051 - asistenti)</t>
  </si>
  <si>
    <t>Donacije (izvor 061)</t>
  </si>
  <si>
    <t>Prihodi od nefinancijske imovine i nadoknade šteta s osnova osiguranja (izvor 071)</t>
  </si>
  <si>
    <t>*0050213</t>
  </si>
  <si>
    <t>OSNOVNA ŠKOLA NEDELIŠĆE</t>
  </si>
  <si>
    <t>xxxx</t>
  </si>
  <si>
    <t>PROGRAM</t>
  </si>
  <si>
    <t>Axx</t>
  </si>
  <si>
    <t xml:space="preserve">OSNOVNA ŠKOLA  </t>
  </si>
  <si>
    <t>Rashodi poslovanja</t>
  </si>
  <si>
    <t>Rashodi za zaposlene</t>
  </si>
  <si>
    <t>Plaće (Bruto)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</si>
  <si>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</si>
  <si>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</si>
  <si>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</si>
  <si>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</si>
  <si>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</si>
  <si>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na plaće</t>
  </si>
  <si>
    <t>Doprinosi za mirovinsko osiguranje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</si>
  <si>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</si>
  <si>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</si>
  <si>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</si>
  <si>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</si>
  <si>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</si>
  <si>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rad na terenu i odvojeni život</t>
  </si>
  <si>
    <t>Stručno usavršavanje zaposlenika</t>
  </si>
  <si>
    <t>Ostale naknade troškova zaspolenima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</si>
  <si>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</si>
  <si>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</si>
  <si>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</si>
  <si>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</si>
  <si>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</si>
  <si>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</si>
  <si>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</si>
  <si>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</si>
  <si>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</si>
  <si>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</si>
  <si>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</si>
  <si>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</si>
  <si>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</si>
  <si>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</si>
  <si>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</si>
  <si>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</si>
  <si>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</si>
  <si>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</si>
  <si>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 u povjerenstvu</t>
  </si>
  <si>
    <t>Premije osiguranja</t>
  </si>
  <si>
    <t>Reprezentacija</t>
  </si>
  <si>
    <t>Članarine</t>
  </si>
  <si>
    <t>Naknade i pristojbe</t>
  </si>
  <si>
    <t>Troškovi sudskih postupaka</t>
  </si>
  <si>
    <t>Ostali nespomenuti rashodi</t>
  </si>
  <si>
    <t>Financijski 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</si>
  <si>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</si>
  <si>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</si>
  <si>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</si>
  <si>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</si>
  <si>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</si>
  <si>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Naknade građanima i kućanstvima na temelju osiguranja</t>
  </si>
  <si>
    <t>Ostale naknade građanima i kućanstvima iz proračuna</t>
  </si>
  <si>
    <t>Ostale naknade iz proračuna u novcu</t>
  </si>
  <si>
    <t>Ostale naknade iz proračuna u naravi</t>
  </si>
  <si>
    <t>Rashodi za nabavu nefinancijske imovine</t>
  </si>
  <si>
    <t>Rashodi za nabavu proizvedene dugotrajne imovine</t>
  </si>
  <si>
    <t>Građevinski objekti</t>
  </si>
  <si>
    <t>Stambeni objekti</t>
  </si>
  <si>
    <t>Poslovni objekti</t>
  </si>
  <si>
    <t>Ceste, željeznice i ostali prometni objekti</t>
  </si>
  <si>
    <t>Ostali građevinski objekti</t>
  </si>
  <si>
    <t>Postrojenja i oprema</t>
  </si>
  <si>
    <t>Uredska oprema</t>
  </si>
  <si>
    <t>Komunikacijska oprema</t>
  </si>
  <si>
    <t>Instrumenti, uređaji i strojevi</t>
  </si>
  <si>
    <t>Sportska i glazbena oprema</t>
  </si>
  <si>
    <t>Uređaji,strojevi i oprema za ostale namjene</t>
  </si>
  <si>
    <t>Prijevozna sredstva</t>
  </si>
  <si>
    <t>Prijevozna sredstva u cestovnom prometu</t>
  </si>
  <si>
    <t>Knjige,umjetnička djela i ostale izložbene vrijednosti</t>
  </si>
  <si>
    <t xml:space="preserve">Knjige </t>
  </si>
  <si>
    <t>Izdaci za financijsku imovinu i otplate zajmova</t>
  </si>
  <si>
    <t>Izdaci za otplatu glavnice primljenih zajmova</t>
  </si>
  <si>
    <t>Otplata glavnice primljenih kredita od tuzemnih kreditnih institucija izvan javnog sektor</t>
  </si>
  <si>
    <t>Otplata glavnice primljenih kredita od tuzemnih kreditnih institucija izvan javnog sektora</t>
  </si>
  <si>
    <r>
      <rPr>
        <b/>
        <u/>
        <sz val="12"/>
        <rFont val="Calibri Light"/>
        <family val="2"/>
        <charset val="238"/>
      </rPr>
      <t xml:space="preserve">PLAN -  IZVRŠENJE </t>
    </r>
    <r>
      <rPr>
        <b/>
        <sz val="12"/>
        <rFont val="Calibri Light"/>
        <family val="2"/>
        <charset val="238"/>
      </rPr>
      <t xml:space="preserve"> PRIHODA I PRIMITAKA (četvrta razina računskog plana, ukoliko neka konta nisu navedena potrebno je uvrstiti u tablicu i pribrojiti prihodima)</t>
    </r>
  </si>
  <si>
    <r>
      <t xml:space="preserve">
Opći prihodi i primici       (izvor 011 sredstva MŽ)
</t>
    </r>
    <r>
      <rPr>
        <b/>
        <u/>
        <sz val="10"/>
        <rFont val="Calibri Light"/>
        <family val="2"/>
        <charset val="238"/>
      </rPr>
      <t>IZVRŠENJE</t>
    </r>
  </si>
  <si>
    <r>
      <t xml:space="preserve">Vlastiti prihodi (izvor 031 vlastiti prihodi)
</t>
    </r>
    <r>
      <rPr>
        <b/>
        <u/>
        <sz val="9"/>
        <rFont val="Calibri Light"/>
        <family val="2"/>
        <charset val="238"/>
      </rPr>
      <t xml:space="preserve">
IZVRŠENJE</t>
    </r>
  </si>
  <si>
    <r>
      <t xml:space="preserve">Prihodi za posebne namjene (izvor 043)
</t>
    </r>
    <r>
      <rPr>
        <b/>
        <u/>
        <sz val="9"/>
        <rFont val="Calibri Light"/>
        <family val="2"/>
        <charset val="238"/>
      </rPr>
      <t>IZVRŠENJE</t>
    </r>
  </si>
  <si>
    <r>
      <t xml:space="preserve">Decentralizirana sredstva 
(izvor 044)
</t>
    </r>
    <r>
      <rPr>
        <b/>
        <u/>
        <sz val="9"/>
        <rFont val="Calibri Light"/>
        <family val="2"/>
        <charset val="238"/>
      </rPr>
      <t>IZVRŠENJE</t>
    </r>
  </si>
  <si>
    <r>
      <t xml:space="preserve">Pomoći EU (izvor 051)
</t>
    </r>
    <r>
      <rPr>
        <b/>
        <u/>
        <sz val="9"/>
        <rFont val="Calibri Light"/>
        <family val="2"/>
        <charset val="238"/>
      </rPr>
      <t>IZVRŠENJE</t>
    </r>
  </si>
  <si>
    <r>
      <t xml:space="preserve">Ostale pomoći (izvor 052)
</t>
    </r>
    <r>
      <rPr>
        <b/>
        <u/>
        <sz val="9"/>
        <rFont val="Calibri Light"/>
        <family val="2"/>
        <charset val="238"/>
      </rPr>
      <t>IZVRŠENJE</t>
    </r>
  </si>
  <si>
    <r>
      <t xml:space="preserve">Pomoći proračunskim korisnicima temeljem prijenosa EU sredstava (izvor 051 - asistenti)
</t>
    </r>
    <r>
      <rPr>
        <b/>
        <u/>
        <sz val="9"/>
        <rFont val="Calibri Light"/>
        <family val="2"/>
        <charset val="238"/>
      </rPr>
      <t>IZVRŠENJE</t>
    </r>
  </si>
  <si>
    <r>
      <t xml:space="preserve">Donacije (izvor 061)
</t>
    </r>
    <r>
      <rPr>
        <b/>
        <u/>
        <sz val="9"/>
        <rFont val="Calibri Light"/>
        <family val="2"/>
        <charset val="238"/>
      </rPr>
      <t>IZVRŠENJE</t>
    </r>
  </si>
  <si>
    <r>
      <t xml:space="preserve">Prihodi od nefinancijske imovine i nadoknade šteta s osnova osiguranja (izvor 071)
</t>
    </r>
    <r>
      <rPr>
        <b/>
        <u/>
        <sz val="9"/>
        <rFont val="Calibri Light"/>
        <family val="2"/>
        <charset val="238"/>
      </rPr>
      <t>IZVRŠENJE</t>
    </r>
  </si>
  <si>
    <r>
      <t xml:space="preserve">Ukupno prihodi i primici za 2022.
</t>
    </r>
    <r>
      <rPr>
        <b/>
        <u/>
        <sz val="9"/>
        <rFont val="Calibri Light"/>
        <family val="2"/>
        <charset val="238"/>
      </rPr>
      <t>IZVRŠENJE</t>
    </r>
  </si>
  <si>
    <r>
      <rPr>
        <b/>
        <u/>
        <sz val="11"/>
        <rFont val="Calibri Light"/>
        <family val="2"/>
        <charset val="238"/>
      </rPr>
      <t xml:space="preserve">PLAN - IZVRŠENJE </t>
    </r>
    <r>
      <rPr>
        <b/>
        <sz val="11"/>
        <rFont val="Calibri Light"/>
        <family val="2"/>
        <charset val="238"/>
      </rPr>
      <t xml:space="preserve">    RASHODA I IZDATAKA (ukoliko neka konta nisu navedena potrebno je uvrstiti u tablicu i pribrojiti rashodima)</t>
    </r>
  </si>
  <si>
    <r>
      <t xml:space="preserve">PLAN ZA 2022. (četvrta razina računskog plana)
</t>
    </r>
    <r>
      <rPr>
        <b/>
        <u/>
        <sz val="10"/>
        <rFont val="Calibri Light"/>
        <family val="2"/>
        <charset val="238"/>
      </rPr>
      <t>IZVRŠENJE,</t>
    </r>
  </si>
  <si>
    <r>
      <t xml:space="preserve">Opći prihodi i primici       (izvor 011 sredstva MŽ)
</t>
    </r>
    <r>
      <rPr>
        <b/>
        <u/>
        <sz val="9"/>
        <rFont val="Calibri Light"/>
        <family val="2"/>
        <charset val="238"/>
      </rPr>
      <t>IZVRŠENJE</t>
    </r>
  </si>
  <si>
    <r>
      <t xml:space="preserve">Vlastiti prihodi (izvor 031 vlastiti prihodi)
</t>
    </r>
    <r>
      <rPr>
        <b/>
        <u/>
        <sz val="9"/>
        <rFont val="Calibri Light"/>
        <family val="2"/>
        <charset val="238"/>
      </rPr>
      <t>IZVRŠENJE</t>
    </r>
  </si>
  <si>
    <r>
      <t xml:space="preserve">Decentralizirana sredstva (izvor 044)
</t>
    </r>
    <r>
      <rPr>
        <b/>
        <u/>
        <sz val="9"/>
        <rFont val="Calibri Light"/>
        <family val="2"/>
        <charset val="238"/>
      </rPr>
      <t>IZVRŠENJE</t>
    </r>
  </si>
  <si>
    <t>Ostali nespomenuti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</si>
</sst>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 Light"/>
      <family val="2"/>
      <charset val="238"/>
    </font>
    <font>
      <sz val="11"/>
      <name val="Calibri Light"/>
      <family val="2"/>
      <charset val="238"/>
    </font>
    <font>
      <sz val="9"/>
      <name val="Calibri Light"/>
      <family val="2"/>
      <charset val="238"/>
    </font>
    <font>
      <b/>
      <sz val="9"/>
      <name val="Calibri Light"/>
      <family val="2"/>
      <charset val="238"/>
    </font>
    <font>
      <sz val="10"/>
      <name val="Calibri Light"/>
      <family val="2"/>
      <charset val="238"/>
    </font>
    <font>
      <b/>
      <sz val="12"/>
      <name val="Calibri Light"/>
      <family val="2"/>
      <charset val="238"/>
    </font>
    <font>
      <b/>
      <sz val="10"/>
      <name val="Calibri Light"/>
      <family val="2"/>
      <charset val="238"/>
    </font>
    <font>
      <b/>
      <u/>
      <sz val="11"/>
      <name val="Calibri Light"/>
      <family val="2"/>
      <charset val="238"/>
    </font>
    <font>
      <b/>
      <i/>
      <sz val="10"/>
      <name val="Calibri Light"/>
      <family val="2"/>
      <charset val="238"/>
    </font>
    <font>
      <sz val="12"/>
      <name val="Calibri Light"/>
      <family val="2"/>
      <charset val="238"/>
    </font>
    <font>
      <b/>
      <i/>
      <sz val="11"/>
      <name val="Calibri Light"/>
      <family val="2"/>
      <charset val="238"/>
    </font>
    <font>
      <b/>
      <u/>
      <sz val="12"/>
      <name val="Calibri Light"/>
      <family val="2"/>
      <charset val="238"/>
    </font>
    <font>
      <i/>
      <sz val="7"/>
      <name val="Calibri Light"/>
      <family val="2"/>
      <charset val="238"/>
    </font>
    <font>
      <b/>
      <u/>
      <sz val="10"/>
      <name val="Calibri Light"/>
      <family val="2"/>
      <charset val="238"/>
    </font>
    <font>
      <b/>
      <u/>
      <sz val="9"/>
      <name val="Calibri Light"/>
      <family val="2"/>
      <charset val="238"/>
    </font>
    <font>
      <i/>
      <sz val="8"/>
      <name val="Calibri Light"/>
      <family val="2"/>
      <charset val="238"/>
    </font>
    <font>
      <i/>
      <sz val="9"/>
      <name val="Calibri Light"/>
      <family val="2"/>
      <charset val="238"/>
    </font>
    <font>
      <b/>
      <i/>
      <sz val="9"/>
      <name val="Calibri Light"/>
      <family val="2"/>
      <charset val="238"/>
    </font>
    <font>
      <i/>
      <sz val="1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3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right"/>
    </xf>
    <xf numFmtId="1" fontId="3" fillId="0" borderId="0" xfId="0" applyNumberFormat="1" applyFont="1" applyAlignment="1">
      <alignment wrapText="1"/>
    </xf>
    <xf numFmtId="4" fontId="4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" fontId="4" fillId="4" borderId="5" xfId="0" applyNumberFormat="1" applyFont="1" applyFill="1" applyBorder="1" applyAlignment="1">
      <alignment horizontal="right" vertical="top" wrapText="1"/>
    </xf>
    <xf numFmtId="4" fontId="4" fillId="4" borderId="6" xfId="0" applyNumberFormat="1" applyFont="1" applyFill="1" applyBorder="1" applyAlignment="1">
      <alignment horizontal="right" vertical="top" wrapText="1"/>
    </xf>
    <xf numFmtId="1" fontId="4" fillId="4" borderId="9" xfId="0" applyNumberFormat="1" applyFont="1" applyFill="1" applyBorder="1" applyAlignment="1">
      <alignment horizontal="left" wrapText="1"/>
    </xf>
    <xf numFmtId="4" fontId="4" fillId="5" borderId="10" xfId="0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left" wrapText="1"/>
    </xf>
    <xf numFmtId="4" fontId="4" fillId="0" borderId="15" xfId="0" applyNumberFormat="1" applyFont="1" applyBorder="1" applyAlignment="1">
      <alignment horizontal="right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horizontal="right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1" fontId="4" fillId="0" borderId="10" xfId="0" applyNumberFormat="1" applyFont="1" applyBorder="1" applyAlignment="1">
      <alignment wrapText="1"/>
    </xf>
    <xf numFmtId="4" fontId="4" fillId="0" borderId="10" xfId="0" applyNumberFormat="1" applyFont="1" applyBorder="1" applyAlignment="1">
      <alignment horizontal="right"/>
    </xf>
    <xf numFmtId="4" fontId="4" fillId="0" borderId="11" xfId="0" applyNumberFormat="1" applyFont="1" applyBorder="1"/>
    <xf numFmtId="4" fontId="4" fillId="0" borderId="12" xfId="0" applyNumberFormat="1" applyFont="1" applyBorder="1"/>
    <xf numFmtId="1" fontId="4" fillId="0" borderId="20" xfId="0" applyNumberFormat="1" applyFont="1" applyBorder="1" applyAlignment="1">
      <alignment wrapText="1"/>
    </xf>
    <xf numFmtId="4" fontId="4" fillId="0" borderId="21" xfId="0" applyNumberFormat="1" applyFont="1" applyBorder="1" applyAlignment="1">
      <alignment horizontal="right"/>
    </xf>
    <xf numFmtId="4" fontId="4" fillId="0" borderId="22" xfId="0" applyNumberFormat="1" applyFont="1" applyBorder="1"/>
    <xf numFmtId="4" fontId="4" fillId="0" borderId="21" xfId="0" applyNumberFormat="1" applyFont="1" applyBorder="1"/>
    <xf numFmtId="4" fontId="4" fillId="0" borderId="23" xfId="0" applyNumberFormat="1" applyFont="1" applyBorder="1"/>
    <xf numFmtId="4" fontId="4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4" fillId="0" borderId="2" xfId="0" quotePrefix="1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3" fillId="0" borderId="28" xfId="0" applyFont="1" applyBorder="1" applyAlignment="1">
      <alignment wrapText="1"/>
    </xf>
    <xf numFmtId="0" fontId="4" fillId="0" borderId="28" xfId="0" applyFont="1" applyBorder="1"/>
    <xf numFmtId="0" fontId="5" fillId="0" borderId="28" xfId="0" applyFont="1" applyBorder="1"/>
    <xf numFmtId="0" fontId="3" fillId="0" borderId="28" xfId="0" applyFont="1" applyBorder="1"/>
    <xf numFmtId="0" fontId="7" fillId="0" borderId="29" xfId="0" applyFont="1" applyBorder="1" applyAlignment="1">
      <alignment horizontal="center"/>
    </xf>
    <xf numFmtId="0" fontId="9" fillId="0" borderId="29" xfId="0" applyFont="1" applyBorder="1" applyAlignment="1">
      <alignment wrapText="1"/>
    </xf>
    <xf numFmtId="0" fontId="7" fillId="0" borderId="29" xfId="0" applyFont="1" applyBorder="1"/>
    <xf numFmtId="0" fontId="7" fillId="0" borderId="0" xfId="0" applyFont="1"/>
    <xf numFmtId="0" fontId="4" fillId="0" borderId="30" xfId="0" applyFont="1" applyBorder="1" applyAlignment="1">
      <alignment horizontal="center"/>
    </xf>
    <xf numFmtId="0" fontId="3" fillId="0" borderId="30" xfId="0" applyFont="1" applyBorder="1" applyAlignment="1">
      <alignment wrapText="1"/>
    </xf>
    <xf numFmtId="4" fontId="4" fillId="0" borderId="30" xfId="0" applyNumberFormat="1" applyFont="1" applyBorder="1"/>
    <xf numFmtId="4" fontId="5" fillId="0" borderId="30" xfId="0" applyNumberFormat="1" applyFont="1" applyBorder="1"/>
    <xf numFmtId="4" fontId="3" fillId="0" borderId="30" xfId="0" applyNumberFormat="1" applyFont="1" applyBorder="1"/>
    <xf numFmtId="4" fontId="3" fillId="0" borderId="0" xfId="0" applyNumberFormat="1" applyFont="1"/>
    <xf numFmtId="0" fontId="4" fillId="0" borderId="30" xfId="0" applyFont="1" applyBorder="1" applyAlignment="1">
      <alignment horizontal="left"/>
    </xf>
    <xf numFmtId="0" fontId="4" fillId="0" borderId="30" xfId="0" applyFont="1" applyBorder="1" applyAlignment="1">
      <alignment wrapText="1"/>
    </xf>
    <xf numFmtId="4" fontId="7" fillId="0" borderId="30" xfId="0" applyNumberFormat="1" applyFont="1" applyBorder="1"/>
    <xf numFmtId="4" fontId="4" fillId="0" borderId="0" xfId="0" applyNumberFormat="1" applyFont="1"/>
    <xf numFmtId="0" fontId="3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9" fillId="0" borderId="0" xfId="0" applyFont="1"/>
    <xf numFmtId="0" fontId="3" fillId="0" borderId="0" xfId="0" applyFont="1" applyAlignment="1">
      <alignment wrapText="1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wrapText="1"/>
    </xf>
    <xf numFmtId="0" fontId="4" fillId="5" borderId="0" xfId="0" applyFont="1" applyFill="1"/>
    <xf numFmtId="0" fontId="3" fillId="5" borderId="0" xfId="0" applyFont="1" applyFill="1"/>
    <xf numFmtId="0" fontId="2" fillId="2" borderId="2" xfId="0" applyFont="1" applyFill="1" applyBorder="1"/>
    <xf numFmtId="0" fontId="1" fillId="0" borderId="2" xfId="0" quotePrefix="1" applyFont="1" applyBorder="1" applyAlignment="1">
      <alignment horizontal="left"/>
    </xf>
    <xf numFmtId="0" fontId="1" fillId="0" borderId="1" xfId="0" quotePrefix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1" fillId="2" borderId="1" xfId="0" quotePrefix="1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0" fontId="1" fillId="0" borderId="1" xfId="0" quotePrefix="1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2" borderId="2" xfId="0" applyFont="1" applyFill="1" applyBorder="1"/>
    <xf numFmtId="0" fontId="2" fillId="0" borderId="2" xfId="0" applyFont="1" applyBorder="1"/>
    <xf numFmtId="0" fontId="1" fillId="0" borderId="1" xfId="0" quotePrefix="1" applyFont="1" applyBorder="1" applyAlignment="1">
      <alignment horizontal="left"/>
    </xf>
    <xf numFmtId="0" fontId="1" fillId="0" borderId="2" xfId="0" quotePrefix="1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2" xfId="0" quotePrefix="1" applyFont="1" applyBorder="1" applyAlignment="1">
      <alignment horizontal="left" wrapText="1"/>
    </xf>
    <xf numFmtId="0" fontId="1" fillId="0" borderId="2" xfId="0" quotePrefix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 wrapText="1"/>
    </xf>
    <xf numFmtId="3" fontId="1" fillId="2" borderId="3" xfId="0" applyNumberFormat="1" applyFont="1" applyFill="1" applyBorder="1" applyAlignment="1">
      <alignment horizontal="right" wrapText="1"/>
    </xf>
    <xf numFmtId="4" fontId="1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3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3" fontId="1" fillId="3" borderId="1" xfId="0" quotePrefix="1" applyNumberFormat="1" applyFont="1" applyFill="1" applyBorder="1" applyAlignment="1">
      <alignment horizontal="right"/>
    </xf>
    <xf numFmtId="4" fontId="1" fillId="3" borderId="3" xfId="0" applyNumberFormat="1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left" wrapText="1"/>
    </xf>
    <xf numFmtId="3" fontId="1" fillId="2" borderId="1" xfId="0" quotePrefix="1" applyNumberFormat="1" applyFont="1" applyFill="1" applyBorder="1" applyAlignment="1">
      <alignment horizontal="right"/>
    </xf>
    <xf numFmtId="0" fontId="1" fillId="0" borderId="0" xfId="0" quotePrefix="1" applyFont="1" applyAlignment="1">
      <alignment horizontal="center" vertical="center" wrapText="1"/>
    </xf>
    <xf numFmtId="0" fontId="1" fillId="0" borderId="0" xfId="0" quotePrefix="1" applyFont="1" applyAlignment="1">
      <alignment horizontal="left"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7" fillId="5" borderId="12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4" fontId="16" fillId="0" borderId="16" xfId="0" applyNumberFormat="1" applyFont="1" applyBorder="1" applyAlignment="1">
      <alignment horizontal="right" vertical="center" wrapText="1"/>
    </xf>
    <xf numFmtId="4" fontId="16" fillId="0" borderId="17" xfId="0" applyNumberFormat="1" applyFont="1" applyBorder="1" applyAlignment="1">
      <alignment horizontal="right"/>
    </xf>
    <xf numFmtId="4" fontId="16" fillId="0" borderId="17" xfId="0" applyNumberFormat="1" applyFont="1" applyBorder="1" applyAlignment="1">
      <alignment horizontal="right" wrapText="1"/>
    </xf>
    <xf numFmtId="4" fontId="16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16" fillId="0" borderId="12" xfId="0" applyNumberFormat="1" applyFont="1" applyBorder="1" applyAlignment="1">
      <alignment horizontal="right" vertical="center" wrapText="1"/>
    </xf>
    <xf numFmtId="4" fontId="4" fillId="0" borderId="13" xfId="0" applyNumberFormat="1" applyFont="1" applyBorder="1"/>
    <xf numFmtId="4" fontId="17" fillId="0" borderId="21" xfId="0" applyNumberFormat="1" applyFont="1" applyBorder="1"/>
    <xf numFmtId="4" fontId="18" fillId="0" borderId="21" xfId="0" applyNumberFormat="1" applyFont="1" applyBorder="1"/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17" fillId="0" borderId="0" xfId="0" quotePrefix="1" applyFont="1" applyAlignment="1">
      <alignment horizontal="left" vertical="center"/>
    </xf>
    <xf numFmtId="0" fontId="17" fillId="0" borderId="0" xfId="0" applyFont="1"/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quotePrefix="1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3" fillId="0" borderId="0" xfId="0" quotePrefix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 wrapText="1"/>
    </xf>
    <xf numFmtId="0" fontId="19" fillId="0" borderId="0" xfId="0" quotePrefix="1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7" fillId="0" borderId="0" xfId="0" applyNumberFormat="1" applyFont="1"/>
    <xf numFmtId="3" fontId="13" fillId="0" borderId="0" xfId="0" applyNumberFormat="1" applyFont="1"/>
    <xf numFmtId="0" fontId="4" fillId="0" borderId="2" xfId="0" quotePrefix="1" applyFont="1" applyBorder="1" applyAlignment="1">
      <alignment horizontal="left" vertical="center" wrapText="1"/>
    </xf>
    <xf numFmtId="0" fontId="7" fillId="0" borderId="2" xfId="0" quotePrefix="1" applyFont="1" applyBorder="1" applyAlignment="1">
      <alignment horizontal="left" vertical="center" wrapText="1"/>
    </xf>
    <xf numFmtId="0" fontId="13" fillId="0" borderId="2" xfId="0" quotePrefix="1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left" vertical="center"/>
    </xf>
    <xf numFmtId="3" fontId="3" fillId="0" borderId="0" xfId="0" quotePrefix="1" applyNumberFormat="1" applyFont="1" applyAlignment="1">
      <alignment horizontal="left"/>
    </xf>
    <xf numFmtId="3" fontId="13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3" fontId="3" fillId="0" borderId="0" xfId="0" applyNumberFormat="1" applyFont="1"/>
    <xf numFmtId="3" fontId="4" fillId="0" borderId="0" xfId="0" quotePrefix="1" applyNumberFormat="1" applyFont="1" applyAlignment="1">
      <alignment horizontal="left" wrapText="1"/>
    </xf>
    <xf numFmtId="3" fontId="13" fillId="0" borderId="0" xfId="0" quotePrefix="1" applyNumberFormat="1" applyFont="1" applyAlignment="1">
      <alignment horizontal="left" wrapText="1"/>
    </xf>
    <xf numFmtId="3" fontId="4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quotePrefix="1" applyFont="1" applyAlignment="1">
      <alignment horizontal="left" vertical="center" wrapText="1"/>
    </xf>
    <xf numFmtId="3" fontId="3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left"/>
    </xf>
    <xf numFmtId="0" fontId="7" fillId="0" borderId="26" xfId="0" quotePrefix="1" applyFont="1" applyBorder="1" applyAlignment="1">
      <alignment horizontal="left" wrapText="1"/>
    </xf>
    <xf numFmtId="0" fontId="13" fillId="0" borderId="0" xfId="0" applyFont="1" applyAlignment="1">
      <alignment wrapText="1"/>
    </xf>
    <xf numFmtId="0" fontId="4" fillId="0" borderId="0" xfId="0" quotePrefix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26" xfId="0" applyFont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wrapText="1"/>
    </xf>
    <xf numFmtId="0" fontId="17" fillId="0" borderId="28" xfId="0" applyFont="1" applyBorder="1"/>
    <xf numFmtId="0" fontId="19" fillId="0" borderId="29" xfId="0" applyFont="1" applyBorder="1"/>
    <xf numFmtId="4" fontId="17" fillId="0" borderId="30" xfId="0" applyNumberFormat="1" applyFont="1" applyBorder="1"/>
    <xf numFmtId="4" fontId="16" fillId="0" borderId="30" xfId="0" applyNumberFormat="1" applyFont="1" applyBorder="1"/>
    <xf numFmtId="4" fontId="16" fillId="0" borderId="0" xfId="0" applyNumberFormat="1" applyFont="1"/>
    <xf numFmtId="0" fontId="17" fillId="5" borderId="0" xfId="0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6BB303E-7AE2-4315-870C-58976FEF8484}"/>
            </a:ext>
          </a:extLst>
        </xdr:cNvPr>
        <xdr:cNvSpPr>
          <a:spLocks noChangeShapeType="1"/>
        </xdr:cNvSpPr>
      </xdr:nvSpPr>
      <xdr:spPr bwMode="auto">
        <a:xfrm>
          <a:off x="19050" y="638175"/>
          <a:ext cx="1343025" cy="2019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670AD36-18DB-4A0E-B540-19F81131E0BA}"/>
            </a:ext>
          </a:extLst>
        </xdr:cNvPr>
        <xdr:cNvSpPr>
          <a:spLocks noChangeShapeType="1"/>
        </xdr:cNvSpPr>
      </xdr:nvSpPr>
      <xdr:spPr bwMode="auto">
        <a:xfrm>
          <a:off x="9525" y="638175"/>
          <a:ext cx="1047750" cy="2019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76200</xdr:rowOff>
    </xdr:from>
    <xdr:to>
      <xdr:col>0</xdr:col>
      <xdr:colOff>971550</xdr:colOff>
      <xdr:row>3</xdr:row>
      <xdr:rowOff>1104900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F6548362-53F3-4090-807C-0909AEDFC61F}"/>
            </a:ext>
          </a:extLst>
        </xdr:cNvPr>
        <xdr:cNvSpPr>
          <a:spLocks noChangeShapeType="1"/>
        </xdr:cNvSpPr>
      </xdr:nvSpPr>
      <xdr:spPr bwMode="auto">
        <a:xfrm>
          <a:off x="19050" y="695325"/>
          <a:ext cx="952500" cy="1362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ola/Desktop/&#352;%20K%20O%20L%20A/FINANCIJSKI%20%20IZVJE&#352;TAJI/Financijski%20izvje&#353;taji%20za%202022/1.1.-30.6.2022/Radni%20materijali/Financijski%20plan%20za%202022%20i%20projekcija%20plana%20za%202023%20i%202024.%20-%20&#352;O%203%20raz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PRIHODA"/>
      <sheetName val="PLAN RASHODA I IZDATAKA"/>
    </sheetNames>
    <sheetDataSet>
      <sheetData sheetId="0"/>
      <sheetData sheetId="1">
        <row r="15">
          <cell r="J15">
            <v>1450</v>
          </cell>
          <cell r="K15">
            <v>0</v>
          </cell>
        </row>
        <row r="41">
          <cell r="K41">
            <v>0</v>
          </cell>
        </row>
      </sheetData>
      <sheetData sheetId="2">
        <row r="9">
          <cell r="C9">
            <v>11980000</v>
          </cell>
        </row>
        <row r="23">
          <cell r="C23">
            <v>100000</v>
          </cell>
        </row>
        <row r="31">
          <cell r="C31">
            <v>0</v>
          </cell>
        </row>
        <row r="87">
          <cell r="C8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31F28-2B56-4DB2-8522-4D016CE3BCEB}">
  <dimension ref="A1:K42"/>
  <sheetViews>
    <sheetView tabSelected="1" workbookViewId="0">
      <selection activeCell="J12" sqref="J12"/>
    </sheetView>
  </sheetViews>
  <sheetFormatPr defaultColWidth="11.42578125" defaultRowHeight="15" x14ac:dyDescent="0.25"/>
  <cols>
    <col min="1" max="2" width="4.28515625" style="7" customWidth="1"/>
    <col min="3" max="3" width="5.5703125" style="7" customWidth="1"/>
    <col min="4" max="4" width="5.28515625" style="8" customWidth="1"/>
    <col min="5" max="5" width="44.7109375" style="7" customWidth="1"/>
    <col min="6" max="6" width="19" style="7" customWidth="1"/>
    <col min="7" max="7" width="18.42578125" style="7" customWidth="1"/>
    <col min="8" max="8" width="19.85546875" style="10" customWidth="1"/>
    <col min="9" max="9" width="11.42578125" style="7"/>
    <col min="10" max="10" width="16.28515625" style="7" bestFit="1" customWidth="1"/>
    <col min="11" max="11" width="21.7109375" style="7" bestFit="1" customWidth="1"/>
    <col min="12" max="256" width="11.42578125" style="7"/>
    <col min="257" max="258" width="4.28515625" style="7" customWidth="1"/>
    <col min="259" max="259" width="5.5703125" style="7" customWidth="1"/>
    <col min="260" max="260" width="5.28515625" style="7" customWidth="1"/>
    <col min="261" max="261" width="44.7109375" style="7" customWidth="1"/>
    <col min="262" max="262" width="19" style="7" customWidth="1"/>
    <col min="263" max="263" width="18.42578125" style="7" customWidth="1"/>
    <col min="264" max="264" width="19.85546875" style="7" customWidth="1"/>
    <col min="265" max="265" width="11.42578125" style="7"/>
    <col min="266" max="266" width="16.28515625" style="7" bestFit="1" customWidth="1"/>
    <col min="267" max="267" width="21.7109375" style="7" bestFit="1" customWidth="1"/>
    <col min="268" max="512" width="11.42578125" style="7"/>
    <col min="513" max="514" width="4.28515625" style="7" customWidth="1"/>
    <col min="515" max="515" width="5.5703125" style="7" customWidth="1"/>
    <col min="516" max="516" width="5.28515625" style="7" customWidth="1"/>
    <col min="517" max="517" width="44.7109375" style="7" customWidth="1"/>
    <col min="518" max="518" width="19" style="7" customWidth="1"/>
    <col min="519" max="519" width="18.42578125" style="7" customWidth="1"/>
    <col min="520" max="520" width="19.85546875" style="7" customWidth="1"/>
    <col min="521" max="521" width="11.42578125" style="7"/>
    <col min="522" max="522" width="16.28515625" style="7" bestFit="1" customWidth="1"/>
    <col min="523" max="523" width="21.7109375" style="7" bestFit="1" customWidth="1"/>
    <col min="524" max="768" width="11.42578125" style="7"/>
    <col min="769" max="770" width="4.28515625" style="7" customWidth="1"/>
    <col min="771" max="771" width="5.5703125" style="7" customWidth="1"/>
    <col min="772" max="772" width="5.28515625" style="7" customWidth="1"/>
    <col min="773" max="773" width="44.7109375" style="7" customWidth="1"/>
    <col min="774" max="774" width="19" style="7" customWidth="1"/>
    <col min="775" max="775" width="18.42578125" style="7" customWidth="1"/>
    <col min="776" max="776" width="19.85546875" style="7" customWidth="1"/>
    <col min="777" max="777" width="11.42578125" style="7"/>
    <col min="778" max="778" width="16.28515625" style="7" bestFit="1" customWidth="1"/>
    <col min="779" max="779" width="21.7109375" style="7" bestFit="1" customWidth="1"/>
    <col min="780" max="1024" width="11.42578125" style="7"/>
    <col min="1025" max="1026" width="4.28515625" style="7" customWidth="1"/>
    <col min="1027" max="1027" width="5.5703125" style="7" customWidth="1"/>
    <col min="1028" max="1028" width="5.28515625" style="7" customWidth="1"/>
    <col min="1029" max="1029" width="44.7109375" style="7" customWidth="1"/>
    <col min="1030" max="1030" width="19" style="7" customWidth="1"/>
    <col min="1031" max="1031" width="18.42578125" style="7" customWidth="1"/>
    <col min="1032" max="1032" width="19.85546875" style="7" customWidth="1"/>
    <col min="1033" max="1033" width="11.42578125" style="7"/>
    <col min="1034" max="1034" width="16.28515625" style="7" bestFit="1" customWidth="1"/>
    <col min="1035" max="1035" width="21.7109375" style="7" bestFit="1" customWidth="1"/>
    <col min="1036" max="1280" width="11.42578125" style="7"/>
    <col min="1281" max="1282" width="4.28515625" style="7" customWidth="1"/>
    <col min="1283" max="1283" width="5.5703125" style="7" customWidth="1"/>
    <col min="1284" max="1284" width="5.28515625" style="7" customWidth="1"/>
    <col min="1285" max="1285" width="44.7109375" style="7" customWidth="1"/>
    <col min="1286" max="1286" width="19" style="7" customWidth="1"/>
    <col min="1287" max="1287" width="18.42578125" style="7" customWidth="1"/>
    <col min="1288" max="1288" width="19.85546875" style="7" customWidth="1"/>
    <col min="1289" max="1289" width="11.42578125" style="7"/>
    <col min="1290" max="1290" width="16.28515625" style="7" bestFit="1" customWidth="1"/>
    <col min="1291" max="1291" width="21.7109375" style="7" bestFit="1" customWidth="1"/>
    <col min="1292" max="1536" width="11.42578125" style="7"/>
    <col min="1537" max="1538" width="4.28515625" style="7" customWidth="1"/>
    <col min="1539" max="1539" width="5.5703125" style="7" customWidth="1"/>
    <col min="1540" max="1540" width="5.28515625" style="7" customWidth="1"/>
    <col min="1541" max="1541" width="44.7109375" style="7" customWidth="1"/>
    <col min="1542" max="1542" width="19" style="7" customWidth="1"/>
    <col min="1543" max="1543" width="18.42578125" style="7" customWidth="1"/>
    <col min="1544" max="1544" width="19.85546875" style="7" customWidth="1"/>
    <col min="1545" max="1545" width="11.42578125" style="7"/>
    <col min="1546" max="1546" width="16.28515625" style="7" bestFit="1" customWidth="1"/>
    <col min="1547" max="1547" width="21.7109375" style="7" bestFit="1" customWidth="1"/>
    <col min="1548" max="1792" width="11.42578125" style="7"/>
    <col min="1793" max="1794" width="4.28515625" style="7" customWidth="1"/>
    <col min="1795" max="1795" width="5.5703125" style="7" customWidth="1"/>
    <col min="1796" max="1796" width="5.28515625" style="7" customWidth="1"/>
    <col min="1797" max="1797" width="44.7109375" style="7" customWidth="1"/>
    <col min="1798" max="1798" width="19" style="7" customWidth="1"/>
    <col min="1799" max="1799" width="18.42578125" style="7" customWidth="1"/>
    <col min="1800" max="1800" width="19.85546875" style="7" customWidth="1"/>
    <col min="1801" max="1801" width="11.42578125" style="7"/>
    <col min="1802" max="1802" width="16.28515625" style="7" bestFit="1" customWidth="1"/>
    <col min="1803" max="1803" width="21.7109375" style="7" bestFit="1" customWidth="1"/>
    <col min="1804" max="2048" width="11.42578125" style="7"/>
    <col min="2049" max="2050" width="4.28515625" style="7" customWidth="1"/>
    <col min="2051" max="2051" width="5.5703125" style="7" customWidth="1"/>
    <col min="2052" max="2052" width="5.28515625" style="7" customWidth="1"/>
    <col min="2053" max="2053" width="44.7109375" style="7" customWidth="1"/>
    <col min="2054" max="2054" width="19" style="7" customWidth="1"/>
    <col min="2055" max="2055" width="18.42578125" style="7" customWidth="1"/>
    <col min="2056" max="2056" width="19.85546875" style="7" customWidth="1"/>
    <col min="2057" max="2057" width="11.42578125" style="7"/>
    <col min="2058" max="2058" width="16.28515625" style="7" bestFit="1" customWidth="1"/>
    <col min="2059" max="2059" width="21.7109375" style="7" bestFit="1" customWidth="1"/>
    <col min="2060" max="2304" width="11.42578125" style="7"/>
    <col min="2305" max="2306" width="4.28515625" style="7" customWidth="1"/>
    <col min="2307" max="2307" width="5.5703125" style="7" customWidth="1"/>
    <col min="2308" max="2308" width="5.28515625" style="7" customWidth="1"/>
    <col min="2309" max="2309" width="44.7109375" style="7" customWidth="1"/>
    <col min="2310" max="2310" width="19" style="7" customWidth="1"/>
    <col min="2311" max="2311" width="18.42578125" style="7" customWidth="1"/>
    <col min="2312" max="2312" width="19.85546875" style="7" customWidth="1"/>
    <col min="2313" max="2313" width="11.42578125" style="7"/>
    <col min="2314" max="2314" width="16.28515625" style="7" bestFit="1" customWidth="1"/>
    <col min="2315" max="2315" width="21.7109375" style="7" bestFit="1" customWidth="1"/>
    <col min="2316" max="2560" width="11.42578125" style="7"/>
    <col min="2561" max="2562" width="4.28515625" style="7" customWidth="1"/>
    <col min="2563" max="2563" width="5.5703125" style="7" customWidth="1"/>
    <col min="2564" max="2564" width="5.28515625" style="7" customWidth="1"/>
    <col min="2565" max="2565" width="44.7109375" style="7" customWidth="1"/>
    <col min="2566" max="2566" width="19" style="7" customWidth="1"/>
    <col min="2567" max="2567" width="18.42578125" style="7" customWidth="1"/>
    <col min="2568" max="2568" width="19.85546875" style="7" customWidth="1"/>
    <col min="2569" max="2569" width="11.42578125" style="7"/>
    <col min="2570" max="2570" width="16.28515625" style="7" bestFit="1" customWidth="1"/>
    <col min="2571" max="2571" width="21.7109375" style="7" bestFit="1" customWidth="1"/>
    <col min="2572" max="2816" width="11.42578125" style="7"/>
    <col min="2817" max="2818" width="4.28515625" style="7" customWidth="1"/>
    <col min="2819" max="2819" width="5.5703125" style="7" customWidth="1"/>
    <col min="2820" max="2820" width="5.28515625" style="7" customWidth="1"/>
    <col min="2821" max="2821" width="44.7109375" style="7" customWidth="1"/>
    <col min="2822" max="2822" width="19" style="7" customWidth="1"/>
    <col min="2823" max="2823" width="18.42578125" style="7" customWidth="1"/>
    <col min="2824" max="2824" width="19.85546875" style="7" customWidth="1"/>
    <col min="2825" max="2825" width="11.42578125" style="7"/>
    <col min="2826" max="2826" width="16.28515625" style="7" bestFit="1" customWidth="1"/>
    <col min="2827" max="2827" width="21.7109375" style="7" bestFit="1" customWidth="1"/>
    <col min="2828" max="3072" width="11.42578125" style="7"/>
    <col min="3073" max="3074" width="4.28515625" style="7" customWidth="1"/>
    <col min="3075" max="3075" width="5.5703125" style="7" customWidth="1"/>
    <col min="3076" max="3076" width="5.28515625" style="7" customWidth="1"/>
    <col min="3077" max="3077" width="44.7109375" style="7" customWidth="1"/>
    <col min="3078" max="3078" width="19" style="7" customWidth="1"/>
    <col min="3079" max="3079" width="18.42578125" style="7" customWidth="1"/>
    <col min="3080" max="3080" width="19.85546875" style="7" customWidth="1"/>
    <col min="3081" max="3081" width="11.42578125" style="7"/>
    <col min="3082" max="3082" width="16.28515625" style="7" bestFit="1" customWidth="1"/>
    <col min="3083" max="3083" width="21.7109375" style="7" bestFit="1" customWidth="1"/>
    <col min="3084" max="3328" width="11.42578125" style="7"/>
    <col min="3329" max="3330" width="4.28515625" style="7" customWidth="1"/>
    <col min="3331" max="3331" width="5.5703125" style="7" customWidth="1"/>
    <col min="3332" max="3332" width="5.28515625" style="7" customWidth="1"/>
    <col min="3333" max="3333" width="44.7109375" style="7" customWidth="1"/>
    <col min="3334" max="3334" width="19" style="7" customWidth="1"/>
    <col min="3335" max="3335" width="18.42578125" style="7" customWidth="1"/>
    <col min="3336" max="3336" width="19.85546875" style="7" customWidth="1"/>
    <col min="3337" max="3337" width="11.42578125" style="7"/>
    <col min="3338" max="3338" width="16.28515625" style="7" bestFit="1" customWidth="1"/>
    <col min="3339" max="3339" width="21.7109375" style="7" bestFit="1" customWidth="1"/>
    <col min="3340" max="3584" width="11.42578125" style="7"/>
    <col min="3585" max="3586" width="4.28515625" style="7" customWidth="1"/>
    <col min="3587" max="3587" width="5.5703125" style="7" customWidth="1"/>
    <col min="3588" max="3588" width="5.28515625" style="7" customWidth="1"/>
    <col min="3589" max="3589" width="44.7109375" style="7" customWidth="1"/>
    <col min="3590" max="3590" width="19" style="7" customWidth="1"/>
    <col min="3591" max="3591" width="18.42578125" style="7" customWidth="1"/>
    <col min="3592" max="3592" width="19.85546875" style="7" customWidth="1"/>
    <col min="3593" max="3593" width="11.42578125" style="7"/>
    <col min="3594" max="3594" width="16.28515625" style="7" bestFit="1" customWidth="1"/>
    <col min="3595" max="3595" width="21.7109375" style="7" bestFit="1" customWidth="1"/>
    <col min="3596" max="3840" width="11.42578125" style="7"/>
    <col min="3841" max="3842" width="4.28515625" style="7" customWidth="1"/>
    <col min="3843" max="3843" width="5.5703125" style="7" customWidth="1"/>
    <col min="3844" max="3844" width="5.28515625" style="7" customWidth="1"/>
    <col min="3845" max="3845" width="44.7109375" style="7" customWidth="1"/>
    <col min="3846" max="3846" width="19" style="7" customWidth="1"/>
    <col min="3847" max="3847" width="18.42578125" style="7" customWidth="1"/>
    <col min="3848" max="3848" width="19.85546875" style="7" customWidth="1"/>
    <col min="3849" max="3849" width="11.42578125" style="7"/>
    <col min="3850" max="3850" width="16.28515625" style="7" bestFit="1" customWidth="1"/>
    <col min="3851" max="3851" width="21.7109375" style="7" bestFit="1" customWidth="1"/>
    <col min="3852" max="4096" width="11.42578125" style="7"/>
    <col min="4097" max="4098" width="4.28515625" style="7" customWidth="1"/>
    <col min="4099" max="4099" width="5.5703125" style="7" customWidth="1"/>
    <col min="4100" max="4100" width="5.28515625" style="7" customWidth="1"/>
    <col min="4101" max="4101" width="44.7109375" style="7" customWidth="1"/>
    <col min="4102" max="4102" width="19" style="7" customWidth="1"/>
    <col min="4103" max="4103" width="18.42578125" style="7" customWidth="1"/>
    <col min="4104" max="4104" width="19.85546875" style="7" customWidth="1"/>
    <col min="4105" max="4105" width="11.42578125" style="7"/>
    <col min="4106" max="4106" width="16.28515625" style="7" bestFit="1" customWidth="1"/>
    <col min="4107" max="4107" width="21.7109375" style="7" bestFit="1" customWidth="1"/>
    <col min="4108" max="4352" width="11.42578125" style="7"/>
    <col min="4353" max="4354" width="4.28515625" style="7" customWidth="1"/>
    <col min="4355" max="4355" width="5.5703125" style="7" customWidth="1"/>
    <col min="4356" max="4356" width="5.28515625" style="7" customWidth="1"/>
    <col min="4357" max="4357" width="44.7109375" style="7" customWidth="1"/>
    <col min="4358" max="4358" width="19" style="7" customWidth="1"/>
    <col min="4359" max="4359" width="18.42578125" style="7" customWidth="1"/>
    <col min="4360" max="4360" width="19.85546875" style="7" customWidth="1"/>
    <col min="4361" max="4361" width="11.42578125" style="7"/>
    <col min="4362" max="4362" width="16.28515625" style="7" bestFit="1" customWidth="1"/>
    <col min="4363" max="4363" width="21.7109375" style="7" bestFit="1" customWidth="1"/>
    <col min="4364" max="4608" width="11.42578125" style="7"/>
    <col min="4609" max="4610" width="4.28515625" style="7" customWidth="1"/>
    <col min="4611" max="4611" width="5.5703125" style="7" customWidth="1"/>
    <col min="4612" max="4612" width="5.28515625" style="7" customWidth="1"/>
    <col min="4613" max="4613" width="44.7109375" style="7" customWidth="1"/>
    <col min="4614" max="4614" width="19" style="7" customWidth="1"/>
    <col min="4615" max="4615" width="18.42578125" style="7" customWidth="1"/>
    <col min="4616" max="4616" width="19.85546875" style="7" customWidth="1"/>
    <col min="4617" max="4617" width="11.42578125" style="7"/>
    <col min="4618" max="4618" width="16.28515625" style="7" bestFit="1" customWidth="1"/>
    <col min="4619" max="4619" width="21.7109375" style="7" bestFit="1" customWidth="1"/>
    <col min="4620" max="4864" width="11.42578125" style="7"/>
    <col min="4865" max="4866" width="4.28515625" style="7" customWidth="1"/>
    <col min="4867" max="4867" width="5.5703125" style="7" customWidth="1"/>
    <col min="4868" max="4868" width="5.28515625" style="7" customWidth="1"/>
    <col min="4869" max="4869" width="44.7109375" style="7" customWidth="1"/>
    <col min="4870" max="4870" width="19" style="7" customWidth="1"/>
    <col min="4871" max="4871" width="18.42578125" style="7" customWidth="1"/>
    <col min="4872" max="4872" width="19.85546875" style="7" customWidth="1"/>
    <col min="4873" max="4873" width="11.42578125" style="7"/>
    <col min="4874" max="4874" width="16.28515625" style="7" bestFit="1" customWidth="1"/>
    <col min="4875" max="4875" width="21.7109375" style="7" bestFit="1" customWidth="1"/>
    <col min="4876" max="5120" width="11.42578125" style="7"/>
    <col min="5121" max="5122" width="4.28515625" style="7" customWidth="1"/>
    <col min="5123" max="5123" width="5.5703125" style="7" customWidth="1"/>
    <col min="5124" max="5124" width="5.28515625" style="7" customWidth="1"/>
    <col min="5125" max="5125" width="44.7109375" style="7" customWidth="1"/>
    <col min="5126" max="5126" width="19" style="7" customWidth="1"/>
    <col min="5127" max="5127" width="18.42578125" style="7" customWidth="1"/>
    <col min="5128" max="5128" width="19.85546875" style="7" customWidth="1"/>
    <col min="5129" max="5129" width="11.42578125" style="7"/>
    <col min="5130" max="5130" width="16.28515625" style="7" bestFit="1" customWidth="1"/>
    <col min="5131" max="5131" width="21.7109375" style="7" bestFit="1" customWidth="1"/>
    <col min="5132" max="5376" width="11.42578125" style="7"/>
    <col min="5377" max="5378" width="4.28515625" style="7" customWidth="1"/>
    <col min="5379" max="5379" width="5.5703125" style="7" customWidth="1"/>
    <col min="5380" max="5380" width="5.28515625" style="7" customWidth="1"/>
    <col min="5381" max="5381" width="44.7109375" style="7" customWidth="1"/>
    <col min="5382" max="5382" width="19" style="7" customWidth="1"/>
    <col min="5383" max="5383" width="18.42578125" style="7" customWidth="1"/>
    <col min="5384" max="5384" width="19.85546875" style="7" customWidth="1"/>
    <col min="5385" max="5385" width="11.42578125" style="7"/>
    <col min="5386" max="5386" width="16.28515625" style="7" bestFit="1" customWidth="1"/>
    <col min="5387" max="5387" width="21.7109375" style="7" bestFit="1" customWidth="1"/>
    <col min="5388" max="5632" width="11.42578125" style="7"/>
    <col min="5633" max="5634" width="4.28515625" style="7" customWidth="1"/>
    <col min="5635" max="5635" width="5.5703125" style="7" customWidth="1"/>
    <col min="5636" max="5636" width="5.28515625" style="7" customWidth="1"/>
    <col min="5637" max="5637" width="44.7109375" style="7" customWidth="1"/>
    <col min="5638" max="5638" width="19" style="7" customWidth="1"/>
    <col min="5639" max="5639" width="18.42578125" style="7" customWidth="1"/>
    <col min="5640" max="5640" width="19.85546875" style="7" customWidth="1"/>
    <col min="5641" max="5641" width="11.42578125" style="7"/>
    <col min="5642" max="5642" width="16.28515625" style="7" bestFit="1" customWidth="1"/>
    <col min="5643" max="5643" width="21.7109375" style="7" bestFit="1" customWidth="1"/>
    <col min="5644" max="5888" width="11.42578125" style="7"/>
    <col min="5889" max="5890" width="4.28515625" style="7" customWidth="1"/>
    <col min="5891" max="5891" width="5.5703125" style="7" customWidth="1"/>
    <col min="5892" max="5892" width="5.28515625" style="7" customWidth="1"/>
    <col min="5893" max="5893" width="44.7109375" style="7" customWidth="1"/>
    <col min="5894" max="5894" width="19" style="7" customWidth="1"/>
    <col min="5895" max="5895" width="18.42578125" style="7" customWidth="1"/>
    <col min="5896" max="5896" width="19.85546875" style="7" customWidth="1"/>
    <col min="5897" max="5897" width="11.42578125" style="7"/>
    <col min="5898" max="5898" width="16.28515625" style="7" bestFit="1" customWidth="1"/>
    <col min="5899" max="5899" width="21.7109375" style="7" bestFit="1" customWidth="1"/>
    <col min="5900" max="6144" width="11.42578125" style="7"/>
    <col min="6145" max="6146" width="4.28515625" style="7" customWidth="1"/>
    <col min="6147" max="6147" width="5.5703125" style="7" customWidth="1"/>
    <col min="6148" max="6148" width="5.28515625" style="7" customWidth="1"/>
    <col min="6149" max="6149" width="44.7109375" style="7" customWidth="1"/>
    <col min="6150" max="6150" width="19" style="7" customWidth="1"/>
    <col min="6151" max="6151" width="18.42578125" style="7" customWidth="1"/>
    <col min="6152" max="6152" width="19.85546875" style="7" customWidth="1"/>
    <col min="6153" max="6153" width="11.42578125" style="7"/>
    <col min="6154" max="6154" width="16.28515625" style="7" bestFit="1" customWidth="1"/>
    <col min="6155" max="6155" width="21.7109375" style="7" bestFit="1" customWidth="1"/>
    <col min="6156" max="6400" width="11.42578125" style="7"/>
    <col min="6401" max="6402" width="4.28515625" style="7" customWidth="1"/>
    <col min="6403" max="6403" width="5.5703125" style="7" customWidth="1"/>
    <col min="6404" max="6404" width="5.28515625" style="7" customWidth="1"/>
    <col min="6405" max="6405" width="44.7109375" style="7" customWidth="1"/>
    <col min="6406" max="6406" width="19" style="7" customWidth="1"/>
    <col min="6407" max="6407" width="18.42578125" style="7" customWidth="1"/>
    <col min="6408" max="6408" width="19.85546875" style="7" customWidth="1"/>
    <col min="6409" max="6409" width="11.42578125" style="7"/>
    <col min="6410" max="6410" width="16.28515625" style="7" bestFit="1" customWidth="1"/>
    <col min="6411" max="6411" width="21.7109375" style="7" bestFit="1" customWidth="1"/>
    <col min="6412" max="6656" width="11.42578125" style="7"/>
    <col min="6657" max="6658" width="4.28515625" style="7" customWidth="1"/>
    <col min="6659" max="6659" width="5.5703125" style="7" customWidth="1"/>
    <col min="6660" max="6660" width="5.28515625" style="7" customWidth="1"/>
    <col min="6661" max="6661" width="44.7109375" style="7" customWidth="1"/>
    <col min="6662" max="6662" width="19" style="7" customWidth="1"/>
    <col min="6663" max="6663" width="18.42578125" style="7" customWidth="1"/>
    <col min="6664" max="6664" width="19.85546875" style="7" customWidth="1"/>
    <col min="6665" max="6665" width="11.42578125" style="7"/>
    <col min="6666" max="6666" width="16.28515625" style="7" bestFit="1" customWidth="1"/>
    <col min="6667" max="6667" width="21.7109375" style="7" bestFit="1" customWidth="1"/>
    <col min="6668" max="6912" width="11.42578125" style="7"/>
    <col min="6913" max="6914" width="4.28515625" style="7" customWidth="1"/>
    <col min="6915" max="6915" width="5.5703125" style="7" customWidth="1"/>
    <col min="6916" max="6916" width="5.28515625" style="7" customWidth="1"/>
    <col min="6917" max="6917" width="44.7109375" style="7" customWidth="1"/>
    <col min="6918" max="6918" width="19" style="7" customWidth="1"/>
    <col min="6919" max="6919" width="18.42578125" style="7" customWidth="1"/>
    <col min="6920" max="6920" width="19.85546875" style="7" customWidth="1"/>
    <col min="6921" max="6921" width="11.42578125" style="7"/>
    <col min="6922" max="6922" width="16.28515625" style="7" bestFit="1" customWidth="1"/>
    <col min="6923" max="6923" width="21.7109375" style="7" bestFit="1" customWidth="1"/>
    <col min="6924" max="7168" width="11.42578125" style="7"/>
    <col min="7169" max="7170" width="4.28515625" style="7" customWidth="1"/>
    <col min="7171" max="7171" width="5.5703125" style="7" customWidth="1"/>
    <col min="7172" max="7172" width="5.28515625" style="7" customWidth="1"/>
    <col min="7173" max="7173" width="44.7109375" style="7" customWidth="1"/>
    <col min="7174" max="7174" width="19" style="7" customWidth="1"/>
    <col min="7175" max="7175" width="18.42578125" style="7" customWidth="1"/>
    <col min="7176" max="7176" width="19.85546875" style="7" customWidth="1"/>
    <col min="7177" max="7177" width="11.42578125" style="7"/>
    <col min="7178" max="7178" width="16.28515625" style="7" bestFit="1" customWidth="1"/>
    <col min="7179" max="7179" width="21.7109375" style="7" bestFit="1" customWidth="1"/>
    <col min="7180" max="7424" width="11.42578125" style="7"/>
    <col min="7425" max="7426" width="4.28515625" style="7" customWidth="1"/>
    <col min="7427" max="7427" width="5.5703125" style="7" customWidth="1"/>
    <col min="7428" max="7428" width="5.28515625" style="7" customWidth="1"/>
    <col min="7429" max="7429" width="44.7109375" style="7" customWidth="1"/>
    <col min="7430" max="7430" width="19" style="7" customWidth="1"/>
    <col min="7431" max="7431" width="18.42578125" style="7" customWidth="1"/>
    <col min="7432" max="7432" width="19.85546875" style="7" customWidth="1"/>
    <col min="7433" max="7433" width="11.42578125" style="7"/>
    <col min="7434" max="7434" width="16.28515625" style="7" bestFit="1" customWidth="1"/>
    <col min="7435" max="7435" width="21.7109375" style="7" bestFit="1" customWidth="1"/>
    <col min="7436" max="7680" width="11.42578125" style="7"/>
    <col min="7681" max="7682" width="4.28515625" style="7" customWidth="1"/>
    <col min="7683" max="7683" width="5.5703125" style="7" customWidth="1"/>
    <col min="7684" max="7684" width="5.28515625" style="7" customWidth="1"/>
    <col min="7685" max="7685" width="44.7109375" style="7" customWidth="1"/>
    <col min="7686" max="7686" width="19" style="7" customWidth="1"/>
    <col min="7687" max="7687" width="18.42578125" style="7" customWidth="1"/>
    <col min="7688" max="7688" width="19.85546875" style="7" customWidth="1"/>
    <col min="7689" max="7689" width="11.42578125" style="7"/>
    <col min="7690" max="7690" width="16.28515625" style="7" bestFit="1" customWidth="1"/>
    <col min="7691" max="7691" width="21.7109375" style="7" bestFit="1" customWidth="1"/>
    <col min="7692" max="7936" width="11.42578125" style="7"/>
    <col min="7937" max="7938" width="4.28515625" style="7" customWidth="1"/>
    <col min="7939" max="7939" width="5.5703125" style="7" customWidth="1"/>
    <col min="7940" max="7940" width="5.28515625" style="7" customWidth="1"/>
    <col min="7941" max="7941" width="44.7109375" style="7" customWidth="1"/>
    <col min="7942" max="7942" width="19" style="7" customWidth="1"/>
    <col min="7943" max="7943" width="18.42578125" style="7" customWidth="1"/>
    <col min="7944" max="7944" width="19.85546875" style="7" customWidth="1"/>
    <col min="7945" max="7945" width="11.42578125" style="7"/>
    <col min="7946" max="7946" width="16.28515625" style="7" bestFit="1" customWidth="1"/>
    <col min="7947" max="7947" width="21.7109375" style="7" bestFit="1" customWidth="1"/>
    <col min="7948" max="8192" width="11.42578125" style="7"/>
    <col min="8193" max="8194" width="4.28515625" style="7" customWidth="1"/>
    <col min="8195" max="8195" width="5.5703125" style="7" customWidth="1"/>
    <col min="8196" max="8196" width="5.28515625" style="7" customWidth="1"/>
    <col min="8197" max="8197" width="44.7109375" style="7" customWidth="1"/>
    <col min="8198" max="8198" width="19" style="7" customWidth="1"/>
    <col min="8199" max="8199" width="18.42578125" style="7" customWidth="1"/>
    <col min="8200" max="8200" width="19.85546875" style="7" customWidth="1"/>
    <col min="8201" max="8201" width="11.42578125" style="7"/>
    <col min="8202" max="8202" width="16.28515625" style="7" bestFit="1" customWidth="1"/>
    <col min="8203" max="8203" width="21.7109375" style="7" bestFit="1" customWidth="1"/>
    <col min="8204" max="8448" width="11.42578125" style="7"/>
    <col min="8449" max="8450" width="4.28515625" style="7" customWidth="1"/>
    <col min="8451" max="8451" width="5.5703125" style="7" customWidth="1"/>
    <col min="8452" max="8452" width="5.28515625" style="7" customWidth="1"/>
    <col min="8453" max="8453" width="44.7109375" style="7" customWidth="1"/>
    <col min="8454" max="8454" width="19" style="7" customWidth="1"/>
    <col min="8455" max="8455" width="18.42578125" style="7" customWidth="1"/>
    <col min="8456" max="8456" width="19.85546875" style="7" customWidth="1"/>
    <col min="8457" max="8457" width="11.42578125" style="7"/>
    <col min="8458" max="8458" width="16.28515625" style="7" bestFit="1" customWidth="1"/>
    <col min="8459" max="8459" width="21.7109375" style="7" bestFit="1" customWidth="1"/>
    <col min="8460" max="8704" width="11.42578125" style="7"/>
    <col min="8705" max="8706" width="4.28515625" style="7" customWidth="1"/>
    <col min="8707" max="8707" width="5.5703125" style="7" customWidth="1"/>
    <col min="8708" max="8708" width="5.28515625" style="7" customWidth="1"/>
    <col min="8709" max="8709" width="44.7109375" style="7" customWidth="1"/>
    <col min="8710" max="8710" width="19" style="7" customWidth="1"/>
    <col min="8711" max="8711" width="18.42578125" style="7" customWidth="1"/>
    <col min="8712" max="8712" width="19.85546875" style="7" customWidth="1"/>
    <col min="8713" max="8713" width="11.42578125" style="7"/>
    <col min="8714" max="8714" width="16.28515625" style="7" bestFit="1" customWidth="1"/>
    <col min="8715" max="8715" width="21.7109375" style="7" bestFit="1" customWidth="1"/>
    <col min="8716" max="8960" width="11.42578125" style="7"/>
    <col min="8961" max="8962" width="4.28515625" style="7" customWidth="1"/>
    <col min="8963" max="8963" width="5.5703125" style="7" customWidth="1"/>
    <col min="8964" max="8964" width="5.28515625" style="7" customWidth="1"/>
    <col min="8965" max="8965" width="44.7109375" style="7" customWidth="1"/>
    <col min="8966" max="8966" width="19" style="7" customWidth="1"/>
    <col min="8967" max="8967" width="18.42578125" style="7" customWidth="1"/>
    <col min="8968" max="8968" width="19.85546875" style="7" customWidth="1"/>
    <col min="8969" max="8969" width="11.42578125" style="7"/>
    <col min="8970" max="8970" width="16.28515625" style="7" bestFit="1" customWidth="1"/>
    <col min="8971" max="8971" width="21.7109375" style="7" bestFit="1" customWidth="1"/>
    <col min="8972" max="9216" width="11.42578125" style="7"/>
    <col min="9217" max="9218" width="4.28515625" style="7" customWidth="1"/>
    <col min="9219" max="9219" width="5.5703125" style="7" customWidth="1"/>
    <col min="9220" max="9220" width="5.28515625" style="7" customWidth="1"/>
    <col min="9221" max="9221" width="44.7109375" style="7" customWidth="1"/>
    <col min="9222" max="9222" width="19" style="7" customWidth="1"/>
    <col min="9223" max="9223" width="18.42578125" style="7" customWidth="1"/>
    <col min="9224" max="9224" width="19.85546875" style="7" customWidth="1"/>
    <col min="9225" max="9225" width="11.42578125" style="7"/>
    <col min="9226" max="9226" width="16.28515625" style="7" bestFit="1" customWidth="1"/>
    <col min="9227" max="9227" width="21.7109375" style="7" bestFit="1" customWidth="1"/>
    <col min="9228" max="9472" width="11.42578125" style="7"/>
    <col min="9473" max="9474" width="4.28515625" style="7" customWidth="1"/>
    <col min="9475" max="9475" width="5.5703125" style="7" customWidth="1"/>
    <col min="9476" max="9476" width="5.28515625" style="7" customWidth="1"/>
    <col min="9477" max="9477" width="44.7109375" style="7" customWidth="1"/>
    <col min="9478" max="9478" width="19" style="7" customWidth="1"/>
    <col min="9479" max="9479" width="18.42578125" style="7" customWidth="1"/>
    <col min="9480" max="9480" width="19.85546875" style="7" customWidth="1"/>
    <col min="9481" max="9481" width="11.42578125" style="7"/>
    <col min="9482" max="9482" width="16.28515625" style="7" bestFit="1" customWidth="1"/>
    <col min="9483" max="9483" width="21.7109375" style="7" bestFit="1" customWidth="1"/>
    <col min="9484" max="9728" width="11.42578125" style="7"/>
    <col min="9729" max="9730" width="4.28515625" style="7" customWidth="1"/>
    <col min="9731" max="9731" width="5.5703125" style="7" customWidth="1"/>
    <col min="9732" max="9732" width="5.28515625" style="7" customWidth="1"/>
    <col min="9733" max="9733" width="44.7109375" style="7" customWidth="1"/>
    <col min="9734" max="9734" width="19" style="7" customWidth="1"/>
    <col min="9735" max="9735" width="18.42578125" style="7" customWidth="1"/>
    <col min="9736" max="9736" width="19.85546875" style="7" customWidth="1"/>
    <col min="9737" max="9737" width="11.42578125" style="7"/>
    <col min="9738" max="9738" width="16.28515625" style="7" bestFit="1" customWidth="1"/>
    <col min="9739" max="9739" width="21.7109375" style="7" bestFit="1" customWidth="1"/>
    <col min="9740" max="9984" width="11.42578125" style="7"/>
    <col min="9985" max="9986" width="4.28515625" style="7" customWidth="1"/>
    <col min="9987" max="9987" width="5.5703125" style="7" customWidth="1"/>
    <col min="9988" max="9988" width="5.28515625" style="7" customWidth="1"/>
    <col min="9989" max="9989" width="44.7109375" style="7" customWidth="1"/>
    <col min="9990" max="9990" width="19" style="7" customWidth="1"/>
    <col min="9991" max="9991" width="18.42578125" style="7" customWidth="1"/>
    <col min="9992" max="9992" width="19.85546875" style="7" customWidth="1"/>
    <col min="9993" max="9993" width="11.42578125" style="7"/>
    <col min="9994" max="9994" width="16.28515625" style="7" bestFit="1" customWidth="1"/>
    <col min="9995" max="9995" width="21.7109375" style="7" bestFit="1" customWidth="1"/>
    <col min="9996" max="10240" width="11.42578125" style="7"/>
    <col min="10241" max="10242" width="4.28515625" style="7" customWidth="1"/>
    <col min="10243" max="10243" width="5.5703125" style="7" customWidth="1"/>
    <col min="10244" max="10244" width="5.28515625" style="7" customWidth="1"/>
    <col min="10245" max="10245" width="44.7109375" style="7" customWidth="1"/>
    <col min="10246" max="10246" width="19" style="7" customWidth="1"/>
    <col min="10247" max="10247" width="18.42578125" style="7" customWidth="1"/>
    <col min="10248" max="10248" width="19.85546875" style="7" customWidth="1"/>
    <col min="10249" max="10249" width="11.42578125" style="7"/>
    <col min="10250" max="10250" width="16.28515625" style="7" bestFit="1" customWidth="1"/>
    <col min="10251" max="10251" width="21.7109375" style="7" bestFit="1" customWidth="1"/>
    <col min="10252" max="10496" width="11.42578125" style="7"/>
    <col min="10497" max="10498" width="4.28515625" style="7" customWidth="1"/>
    <col min="10499" max="10499" width="5.5703125" style="7" customWidth="1"/>
    <col min="10500" max="10500" width="5.28515625" style="7" customWidth="1"/>
    <col min="10501" max="10501" width="44.7109375" style="7" customWidth="1"/>
    <col min="10502" max="10502" width="19" style="7" customWidth="1"/>
    <col min="10503" max="10503" width="18.42578125" style="7" customWidth="1"/>
    <col min="10504" max="10504" width="19.85546875" style="7" customWidth="1"/>
    <col min="10505" max="10505" width="11.42578125" style="7"/>
    <col min="10506" max="10506" width="16.28515625" style="7" bestFit="1" customWidth="1"/>
    <col min="10507" max="10507" width="21.7109375" style="7" bestFit="1" customWidth="1"/>
    <col min="10508" max="10752" width="11.42578125" style="7"/>
    <col min="10753" max="10754" width="4.28515625" style="7" customWidth="1"/>
    <col min="10755" max="10755" width="5.5703125" style="7" customWidth="1"/>
    <col min="10756" max="10756" width="5.28515625" style="7" customWidth="1"/>
    <col min="10757" max="10757" width="44.7109375" style="7" customWidth="1"/>
    <col min="10758" max="10758" width="19" style="7" customWidth="1"/>
    <col min="10759" max="10759" width="18.42578125" style="7" customWidth="1"/>
    <col min="10760" max="10760" width="19.85546875" style="7" customWidth="1"/>
    <col min="10761" max="10761" width="11.42578125" style="7"/>
    <col min="10762" max="10762" width="16.28515625" style="7" bestFit="1" customWidth="1"/>
    <col min="10763" max="10763" width="21.7109375" style="7" bestFit="1" customWidth="1"/>
    <col min="10764" max="11008" width="11.42578125" style="7"/>
    <col min="11009" max="11010" width="4.28515625" style="7" customWidth="1"/>
    <col min="11011" max="11011" width="5.5703125" style="7" customWidth="1"/>
    <col min="11012" max="11012" width="5.28515625" style="7" customWidth="1"/>
    <col min="11013" max="11013" width="44.7109375" style="7" customWidth="1"/>
    <col min="11014" max="11014" width="19" style="7" customWidth="1"/>
    <col min="11015" max="11015" width="18.42578125" style="7" customWidth="1"/>
    <col min="11016" max="11016" width="19.85546875" style="7" customWidth="1"/>
    <col min="11017" max="11017" width="11.42578125" style="7"/>
    <col min="11018" max="11018" width="16.28515625" style="7" bestFit="1" customWidth="1"/>
    <col min="11019" max="11019" width="21.7109375" style="7" bestFit="1" customWidth="1"/>
    <col min="11020" max="11264" width="11.42578125" style="7"/>
    <col min="11265" max="11266" width="4.28515625" style="7" customWidth="1"/>
    <col min="11267" max="11267" width="5.5703125" style="7" customWidth="1"/>
    <col min="11268" max="11268" width="5.28515625" style="7" customWidth="1"/>
    <col min="11269" max="11269" width="44.7109375" style="7" customWidth="1"/>
    <col min="11270" max="11270" width="19" style="7" customWidth="1"/>
    <col min="11271" max="11271" width="18.42578125" style="7" customWidth="1"/>
    <col min="11272" max="11272" width="19.85546875" style="7" customWidth="1"/>
    <col min="11273" max="11273" width="11.42578125" style="7"/>
    <col min="11274" max="11274" width="16.28515625" style="7" bestFit="1" customWidth="1"/>
    <col min="11275" max="11275" width="21.7109375" style="7" bestFit="1" customWidth="1"/>
    <col min="11276" max="11520" width="11.42578125" style="7"/>
    <col min="11521" max="11522" width="4.28515625" style="7" customWidth="1"/>
    <col min="11523" max="11523" width="5.5703125" style="7" customWidth="1"/>
    <col min="11524" max="11524" width="5.28515625" style="7" customWidth="1"/>
    <col min="11525" max="11525" width="44.7109375" style="7" customWidth="1"/>
    <col min="11526" max="11526" width="19" style="7" customWidth="1"/>
    <col min="11527" max="11527" width="18.42578125" style="7" customWidth="1"/>
    <col min="11528" max="11528" width="19.85546875" style="7" customWidth="1"/>
    <col min="11529" max="11529" width="11.42578125" style="7"/>
    <col min="11530" max="11530" width="16.28515625" style="7" bestFit="1" customWidth="1"/>
    <col min="11531" max="11531" width="21.7109375" style="7" bestFit="1" customWidth="1"/>
    <col min="11532" max="11776" width="11.42578125" style="7"/>
    <col min="11777" max="11778" width="4.28515625" style="7" customWidth="1"/>
    <col min="11779" max="11779" width="5.5703125" style="7" customWidth="1"/>
    <col min="11780" max="11780" width="5.28515625" style="7" customWidth="1"/>
    <col min="11781" max="11781" width="44.7109375" style="7" customWidth="1"/>
    <col min="11782" max="11782" width="19" style="7" customWidth="1"/>
    <col min="11783" max="11783" width="18.42578125" style="7" customWidth="1"/>
    <col min="11784" max="11784" width="19.85546875" style="7" customWidth="1"/>
    <col min="11785" max="11785" width="11.42578125" style="7"/>
    <col min="11786" max="11786" width="16.28515625" style="7" bestFit="1" customWidth="1"/>
    <col min="11787" max="11787" width="21.7109375" style="7" bestFit="1" customWidth="1"/>
    <col min="11788" max="12032" width="11.42578125" style="7"/>
    <col min="12033" max="12034" width="4.28515625" style="7" customWidth="1"/>
    <col min="12035" max="12035" width="5.5703125" style="7" customWidth="1"/>
    <col min="12036" max="12036" width="5.28515625" style="7" customWidth="1"/>
    <col min="12037" max="12037" width="44.7109375" style="7" customWidth="1"/>
    <col min="12038" max="12038" width="19" style="7" customWidth="1"/>
    <col min="12039" max="12039" width="18.42578125" style="7" customWidth="1"/>
    <col min="12040" max="12040" width="19.85546875" style="7" customWidth="1"/>
    <col min="12041" max="12041" width="11.42578125" style="7"/>
    <col min="12042" max="12042" width="16.28515625" style="7" bestFit="1" customWidth="1"/>
    <col min="12043" max="12043" width="21.7109375" style="7" bestFit="1" customWidth="1"/>
    <col min="12044" max="12288" width="11.42578125" style="7"/>
    <col min="12289" max="12290" width="4.28515625" style="7" customWidth="1"/>
    <col min="12291" max="12291" width="5.5703125" style="7" customWidth="1"/>
    <col min="12292" max="12292" width="5.28515625" style="7" customWidth="1"/>
    <col min="12293" max="12293" width="44.7109375" style="7" customWidth="1"/>
    <col min="12294" max="12294" width="19" style="7" customWidth="1"/>
    <col min="12295" max="12295" width="18.42578125" style="7" customWidth="1"/>
    <col min="12296" max="12296" width="19.85546875" style="7" customWidth="1"/>
    <col min="12297" max="12297" width="11.42578125" style="7"/>
    <col min="12298" max="12298" width="16.28515625" style="7" bestFit="1" customWidth="1"/>
    <col min="12299" max="12299" width="21.7109375" style="7" bestFit="1" customWidth="1"/>
    <col min="12300" max="12544" width="11.42578125" style="7"/>
    <col min="12545" max="12546" width="4.28515625" style="7" customWidth="1"/>
    <col min="12547" max="12547" width="5.5703125" style="7" customWidth="1"/>
    <col min="12548" max="12548" width="5.28515625" style="7" customWidth="1"/>
    <col min="12549" max="12549" width="44.7109375" style="7" customWidth="1"/>
    <col min="12550" max="12550" width="19" style="7" customWidth="1"/>
    <col min="12551" max="12551" width="18.42578125" style="7" customWidth="1"/>
    <col min="12552" max="12552" width="19.85546875" style="7" customWidth="1"/>
    <col min="12553" max="12553" width="11.42578125" style="7"/>
    <col min="12554" max="12554" width="16.28515625" style="7" bestFit="1" customWidth="1"/>
    <col min="12555" max="12555" width="21.7109375" style="7" bestFit="1" customWidth="1"/>
    <col min="12556" max="12800" width="11.42578125" style="7"/>
    <col min="12801" max="12802" width="4.28515625" style="7" customWidth="1"/>
    <col min="12803" max="12803" width="5.5703125" style="7" customWidth="1"/>
    <col min="12804" max="12804" width="5.28515625" style="7" customWidth="1"/>
    <col min="12805" max="12805" width="44.7109375" style="7" customWidth="1"/>
    <col min="12806" max="12806" width="19" style="7" customWidth="1"/>
    <col min="12807" max="12807" width="18.42578125" style="7" customWidth="1"/>
    <col min="12808" max="12808" width="19.85546875" style="7" customWidth="1"/>
    <col min="12809" max="12809" width="11.42578125" style="7"/>
    <col min="12810" max="12810" width="16.28515625" style="7" bestFit="1" customWidth="1"/>
    <col min="12811" max="12811" width="21.7109375" style="7" bestFit="1" customWidth="1"/>
    <col min="12812" max="13056" width="11.42578125" style="7"/>
    <col min="13057" max="13058" width="4.28515625" style="7" customWidth="1"/>
    <col min="13059" max="13059" width="5.5703125" style="7" customWidth="1"/>
    <col min="13060" max="13060" width="5.28515625" style="7" customWidth="1"/>
    <col min="13061" max="13061" width="44.7109375" style="7" customWidth="1"/>
    <col min="13062" max="13062" width="19" style="7" customWidth="1"/>
    <col min="13063" max="13063" width="18.42578125" style="7" customWidth="1"/>
    <col min="13064" max="13064" width="19.85546875" style="7" customWidth="1"/>
    <col min="13065" max="13065" width="11.42578125" style="7"/>
    <col min="13066" max="13066" width="16.28515625" style="7" bestFit="1" customWidth="1"/>
    <col min="13067" max="13067" width="21.7109375" style="7" bestFit="1" customWidth="1"/>
    <col min="13068" max="13312" width="11.42578125" style="7"/>
    <col min="13313" max="13314" width="4.28515625" style="7" customWidth="1"/>
    <col min="13315" max="13315" width="5.5703125" style="7" customWidth="1"/>
    <col min="13316" max="13316" width="5.28515625" style="7" customWidth="1"/>
    <col min="13317" max="13317" width="44.7109375" style="7" customWidth="1"/>
    <col min="13318" max="13318" width="19" style="7" customWidth="1"/>
    <col min="13319" max="13319" width="18.42578125" style="7" customWidth="1"/>
    <col min="13320" max="13320" width="19.85546875" style="7" customWidth="1"/>
    <col min="13321" max="13321" width="11.42578125" style="7"/>
    <col min="13322" max="13322" width="16.28515625" style="7" bestFit="1" customWidth="1"/>
    <col min="13323" max="13323" width="21.7109375" style="7" bestFit="1" customWidth="1"/>
    <col min="13324" max="13568" width="11.42578125" style="7"/>
    <col min="13569" max="13570" width="4.28515625" style="7" customWidth="1"/>
    <col min="13571" max="13571" width="5.5703125" style="7" customWidth="1"/>
    <col min="13572" max="13572" width="5.28515625" style="7" customWidth="1"/>
    <col min="13573" max="13573" width="44.7109375" style="7" customWidth="1"/>
    <col min="13574" max="13574" width="19" style="7" customWidth="1"/>
    <col min="13575" max="13575" width="18.42578125" style="7" customWidth="1"/>
    <col min="13576" max="13576" width="19.85546875" style="7" customWidth="1"/>
    <col min="13577" max="13577" width="11.42578125" style="7"/>
    <col min="13578" max="13578" width="16.28515625" style="7" bestFit="1" customWidth="1"/>
    <col min="13579" max="13579" width="21.7109375" style="7" bestFit="1" customWidth="1"/>
    <col min="13580" max="13824" width="11.42578125" style="7"/>
    <col min="13825" max="13826" width="4.28515625" style="7" customWidth="1"/>
    <col min="13827" max="13827" width="5.5703125" style="7" customWidth="1"/>
    <col min="13828" max="13828" width="5.28515625" style="7" customWidth="1"/>
    <col min="13829" max="13829" width="44.7109375" style="7" customWidth="1"/>
    <col min="13830" max="13830" width="19" style="7" customWidth="1"/>
    <col min="13831" max="13831" width="18.42578125" style="7" customWidth="1"/>
    <col min="13832" max="13832" width="19.85546875" style="7" customWidth="1"/>
    <col min="13833" max="13833" width="11.42578125" style="7"/>
    <col min="13834" max="13834" width="16.28515625" style="7" bestFit="1" customWidth="1"/>
    <col min="13835" max="13835" width="21.7109375" style="7" bestFit="1" customWidth="1"/>
    <col min="13836" max="14080" width="11.42578125" style="7"/>
    <col min="14081" max="14082" width="4.28515625" style="7" customWidth="1"/>
    <col min="14083" max="14083" width="5.5703125" style="7" customWidth="1"/>
    <col min="14084" max="14084" width="5.28515625" style="7" customWidth="1"/>
    <col min="14085" max="14085" width="44.7109375" style="7" customWidth="1"/>
    <col min="14086" max="14086" width="19" style="7" customWidth="1"/>
    <col min="14087" max="14087" width="18.42578125" style="7" customWidth="1"/>
    <col min="14088" max="14088" width="19.85546875" style="7" customWidth="1"/>
    <col min="14089" max="14089" width="11.42578125" style="7"/>
    <col min="14090" max="14090" width="16.28515625" style="7" bestFit="1" customWidth="1"/>
    <col min="14091" max="14091" width="21.7109375" style="7" bestFit="1" customWidth="1"/>
    <col min="14092" max="14336" width="11.42578125" style="7"/>
    <col min="14337" max="14338" width="4.28515625" style="7" customWidth="1"/>
    <col min="14339" max="14339" width="5.5703125" style="7" customWidth="1"/>
    <col min="14340" max="14340" width="5.28515625" style="7" customWidth="1"/>
    <col min="14341" max="14341" width="44.7109375" style="7" customWidth="1"/>
    <col min="14342" max="14342" width="19" style="7" customWidth="1"/>
    <col min="14343" max="14343" width="18.42578125" style="7" customWidth="1"/>
    <col min="14344" max="14344" width="19.85546875" style="7" customWidth="1"/>
    <col min="14345" max="14345" width="11.42578125" style="7"/>
    <col min="14346" max="14346" width="16.28515625" style="7" bestFit="1" customWidth="1"/>
    <col min="14347" max="14347" width="21.7109375" style="7" bestFit="1" customWidth="1"/>
    <col min="14348" max="14592" width="11.42578125" style="7"/>
    <col min="14593" max="14594" width="4.28515625" style="7" customWidth="1"/>
    <col min="14595" max="14595" width="5.5703125" style="7" customWidth="1"/>
    <col min="14596" max="14596" width="5.28515625" style="7" customWidth="1"/>
    <col min="14597" max="14597" width="44.7109375" style="7" customWidth="1"/>
    <col min="14598" max="14598" width="19" style="7" customWidth="1"/>
    <col min="14599" max="14599" width="18.42578125" style="7" customWidth="1"/>
    <col min="14600" max="14600" width="19.85546875" style="7" customWidth="1"/>
    <col min="14601" max="14601" width="11.42578125" style="7"/>
    <col min="14602" max="14602" width="16.28515625" style="7" bestFit="1" customWidth="1"/>
    <col min="14603" max="14603" width="21.7109375" style="7" bestFit="1" customWidth="1"/>
    <col min="14604" max="14848" width="11.42578125" style="7"/>
    <col min="14849" max="14850" width="4.28515625" style="7" customWidth="1"/>
    <col min="14851" max="14851" width="5.5703125" style="7" customWidth="1"/>
    <col min="14852" max="14852" width="5.28515625" style="7" customWidth="1"/>
    <col min="14853" max="14853" width="44.7109375" style="7" customWidth="1"/>
    <col min="14854" max="14854" width="19" style="7" customWidth="1"/>
    <col min="14855" max="14855" width="18.42578125" style="7" customWidth="1"/>
    <col min="14856" max="14856" width="19.85546875" style="7" customWidth="1"/>
    <col min="14857" max="14857" width="11.42578125" style="7"/>
    <col min="14858" max="14858" width="16.28515625" style="7" bestFit="1" customWidth="1"/>
    <col min="14859" max="14859" width="21.7109375" style="7" bestFit="1" customWidth="1"/>
    <col min="14860" max="15104" width="11.42578125" style="7"/>
    <col min="15105" max="15106" width="4.28515625" style="7" customWidth="1"/>
    <col min="15107" max="15107" width="5.5703125" style="7" customWidth="1"/>
    <col min="15108" max="15108" width="5.28515625" style="7" customWidth="1"/>
    <col min="15109" max="15109" width="44.7109375" style="7" customWidth="1"/>
    <col min="15110" max="15110" width="19" style="7" customWidth="1"/>
    <col min="15111" max="15111" width="18.42578125" style="7" customWidth="1"/>
    <col min="15112" max="15112" width="19.85546875" style="7" customWidth="1"/>
    <col min="15113" max="15113" width="11.42578125" style="7"/>
    <col min="15114" max="15114" width="16.28515625" style="7" bestFit="1" customWidth="1"/>
    <col min="15115" max="15115" width="21.7109375" style="7" bestFit="1" customWidth="1"/>
    <col min="15116" max="15360" width="11.42578125" style="7"/>
    <col min="15361" max="15362" width="4.28515625" style="7" customWidth="1"/>
    <col min="15363" max="15363" width="5.5703125" style="7" customWidth="1"/>
    <col min="15364" max="15364" width="5.28515625" style="7" customWidth="1"/>
    <col min="15365" max="15365" width="44.7109375" style="7" customWidth="1"/>
    <col min="15366" max="15366" width="19" style="7" customWidth="1"/>
    <col min="15367" max="15367" width="18.42578125" style="7" customWidth="1"/>
    <col min="15368" max="15368" width="19.85546875" style="7" customWidth="1"/>
    <col min="15369" max="15369" width="11.42578125" style="7"/>
    <col min="15370" max="15370" width="16.28515625" style="7" bestFit="1" customWidth="1"/>
    <col min="15371" max="15371" width="21.7109375" style="7" bestFit="1" customWidth="1"/>
    <col min="15372" max="15616" width="11.42578125" style="7"/>
    <col min="15617" max="15618" width="4.28515625" style="7" customWidth="1"/>
    <col min="15619" max="15619" width="5.5703125" style="7" customWidth="1"/>
    <col min="15620" max="15620" width="5.28515625" style="7" customWidth="1"/>
    <col min="15621" max="15621" width="44.7109375" style="7" customWidth="1"/>
    <col min="15622" max="15622" width="19" style="7" customWidth="1"/>
    <col min="15623" max="15623" width="18.42578125" style="7" customWidth="1"/>
    <col min="15624" max="15624" width="19.85546875" style="7" customWidth="1"/>
    <col min="15625" max="15625" width="11.42578125" style="7"/>
    <col min="15626" max="15626" width="16.28515625" style="7" bestFit="1" customWidth="1"/>
    <col min="15627" max="15627" width="21.7109375" style="7" bestFit="1" customWidth="1"/>
    <col min="15628" max="15872" width="11.42578125" style="7"/>
    <col min="15873" max="15874" width="4.28515625" style="7" customWidth="1"/>
    <col min="15875" max="15875" width="5.5703125" style="7" customWidth="1"/>
    <col min="15876" max="15876" width="5.28515625" style="7" customWidth="1"/>
    <col min="15877" max="15877" width="44.7109375" style="7" customWidth="1"/>
    <col min="15878" max="15878" width="19" style="7" customWidth="1"/>
    <col min="15879" max="15879" width="18.42578125" style="7" customWidth="1"/>
    <col min="15880" max="15880" width="19.85546875" style="7" customWidth="1"/>
    <col min="15881" max="15881" width="11.42578125" style="7"/>
    <col min="15882" max="15882" width="16.28515625" style="7" bestFit="1" customWidth="1"/>
    <col min="15883" max="15883" width="21.7109375" style="7" bestFit="1" customWidth="1"/>
    <col min="15884" max="16128" width="11.42578125" style="7"/>
    <col min="16129" max="16130" width="4.28515625" style="7" customWidth="1"/>
    <col min="16131" max="16131" width="5.5703125" style="7" customWidth="1"/>
    <col min="16132" max="16132" width="5.28515625" style="7" customWidth="1"/>
    <col min="16133" max="16133" width="44.7109375" style="7" customWidth="1"/>
    <col min="16134" max="16134" width="19" style="7" customWidth="1"/>
    <col min="16135" max="16135" width="18.42578125" style="7" customWidth="1"/>
    <col min="16136" max="16136" width="19.85546875" style="7" customWidth="1"/>
    <col min="16137" max="16137" width="11.42578125" style="7"/>
    <col min="16138" max="16138" width="16.28515625" style="7" bestFit="1" customWidth="1"/>
    <col min="16139" max="16139" width="21.7109375" style="7" bestFit="1" customWidth="1"/>
    <col min="16140" max="16384" width="11.42578125" style="7"/>
  </cols>
  <sheetData>
    <row r="1" spans="1:11" ht="15.75" x14ac:dyDescent="0.25">
      <c r="A1" s="106" t="s">
        <v>0</v>
      </c>
      <c r="B1" s="106"/>
      <c r="C1" s="106"/>
      <c r="D1" s="106"/>
      <c r="E1" s="106"/>
      <c r="F1" s="106"/>
      <c r="G1" s="106"/>
      <c r="H1" s="107"/>
    </row>
    <row r="2" spans="1:11" ht="15.75" customHeight="1" x14ac:dyDescent="0.25">
      <c r="A2" s="108"/>
      <c r="B2" s="109"/>
      <c r="C2" s="109"/>
      <c r="D2" s="109"/>
      <c r="E2" s="109"/>
      <c r="F2" s="109"/>
    </row>
    <row r="3" spans="1:11" ht="45" x14ac:dyDescent="0.25">
      <c r="A3" s="88"/>
      <c r="B3" s="110"/>
      <c r="C3" s="110"/>
      <c r="D3" s="111"/>
      <c r="E3" s="87"/>
      <c r="F3" s="112" t="s">
        <v>1</v>
      </c>
      <c r="G3" s="112" t="s">
        <v>2</v>
      </c>
      <c r="H3" s="113" t="s">
        <v>3</v>
      </c>
      <c r="I3" s="114"/>
    </row>
    <row r="4" spans="1:11" ht="27.75" customHeight="1" x14ac:dyDescent="0.25">
      <c r="A4" s="94" t="s">
        <v>4</v>
      </c>
      <c r="B4" s="92"/>
      <c r="C4" s="92"/>
      <c r="D4" s="92"/>
      <c r="E4" s="95"/>
      <c r="F4" s="115">
        <f>F5+F6</f>
        <v>5551947.1699999999</v>
      </c>
      <c r="G4" s="115">
        <f>+G5+G6</f>
        <v>11930000</v>
      </c>
      <c r="H4" s="116">
        <f>+H5+H6</f>
        <v>6446715.6699999999</v>
      </c>
      <c r="I4" s="117"/>
    </row>
    <row r="5" spans="1:11" ht="22.5" customHeight="1" x14ac:dyDescent="0.25">
      <c r="A5" s="89" t="s">
        <v>5</v>
      </c>
      <c r="B5" s="90"/>
      <c r="C5" s="90"/>
      <c r="D5" s="90"/>
      <c r="E5" s="96"/>
      <c r="F5" s="118">
        <v>5551221.6500000004</v>
      </c>
      <c r="G5" s="118">
        <v>11928550</v>
      </c>
      <c r="H5" s="119">
        <v>6445990.1500000004</v>
      </c>
    </row>
    <row r="6" spans="1:11" ht="22.5" customHeight="1" x14ac:dyDescent="0.25">
      <c r="A6" s="97" t="s">
        <v>6</v>
      </c>
      <c r="B6" s="98"/>
      <c r="C6" s="98"/>
      <c r="D6" s="98"/>
      <c r="E6" s="98"/>
      <c r="F6" s="118">
        <v>725.52</v>
      </c>
      <c r="G6" s="118">
        <f>'[1]PLAN PRIHODA'!J15</f>
        <v>1450</v>
      </c>
      <c r="H6" s="119">
        <v>725.52</v>
      </c>
    </row>
    <row r="7" spans="1:11" ht="22.5" customHeight="1" x14ac:dyDescent="0.25">
      <c r="A7" s="1" t="s">
        <v>7</v>
      </c>
      <c r="B7" s="86"/>
      <c r="C7" s="86"/>
      <c r="D7" s="86"/>
      <c r="E7" s="86"/>
      <c r="F7" s="115">
        <f>F8+F9</f>
        <v>5575761.9400000004</v>
      </c>
      <c r="G7" s="115">
        <f>SUM(G8:G9)</f>
        <v>12080000</v>
      </c>
      <c r="H7" s="116">
        <f>SUM(H8:H9)</f>
        <v>6530098.1799999997</v>
      </c>
    </row>
    <row r="8" spans="1:11" ht="22.5" customHeight="1" x14ac:dyDescent="0.25">
      <c r="A8" s="93" t="s">
        <v>8</v>
      </c>
      <c r="B8" s="90"/>
      <c r="C8" s="90"/>
      <c r="D8" s="90"/>
      <c r="E8" s="90"/>
      <c r="F8" s="118">
        <v>5554963.2800000003</v>
      </c>
      <c r="G8" s="118">
        <f>SUM('[1]PLAN RASHODA I IZDATAKA'!C9+'[1]PLAN RASHODA I IZDATAKA'!C31)</f>
        <v>11980000</v>
      </c>
      <c r="H8" s="119">
        <v>6450840.5099999998</v>
      </c>
      <c r="I8" s="9"/>
      <c r="J8" s="9"/>
    </row>
    <row r="9" spans="1:11" ht="22.5" customHeight="1" x14ac:dyDescent="0.25">
      <c r="A9" s="97" t="s">
        <v>9</v>
      </c>
      <c r="B9" s="96"/>
      <c r="C9" s="96"/>
      <c r="D9" s="96"/>
      <c r="E9" s="96"/>
      <c r="F9" s="118">
        <v>20798.66</v>
      </c>
      <c r="G9" s="118">
        <f>SUM('[1]PLAN RASHODA I IZDATAKA'!C23)</f>
        <v>100000</v>
      </c>
      <c r="H9" s="120">
        <v>79257.67</v>
      </c>
      <c r="I9" s="9"/>
      <c r="J9" s="9"/>
    </row>
    <row r="10" spans="1:11" ht="22.5" customHeight="1" x14ac:dyDescent="0.25">
      <c r="A10" s="91" t="s">
        <v>10</v>
      </c>
      <c r="B10" s="92"/>
      <c r="C10" s="92"/>
      <c r="D10" s="92"/>
      <c r="E10" s="92"/>
      <c r="F10" s="121">
        <f>+F4-F7</f>
        <v>-23814.770000000484</v>
      </c>
      <c r="G10" s="121">
        <f>+G4-G7</f>
        <v>-150000</v>
      </c>
      <c r="H10" s="122">
        <f>H4-H7</f>
        <v>-83382.509999999776</v>
      </c>
      <c r="J10" s="9"/>
    </row>
    <row r="11" spans="1:11" ht="17.25" customHeight="1" x14ac:dyDescent="0.25">
      <c r="A11" s="123"/>
      <c r="B11" s="124"/>
      <c r="C11" s="124"/>
      <c r="D11" s="124"/>
      <c r="E11" s="124"/>
      <c r="F11" s="124"/>
      <c r="G11" s="125"/>
      <c r="H11" s="125"/>
    </row>
    <row r="12" spans="1:11" ht="45" x14ac:dyDescent="0.25">
      <c r="A12" s="88"/>
      <c r="B12" s="110"/>
      <c r="C12" s="110"/>
      <c r="D12" s="111"/>
      <c r="E12" s="87"/>
      <c r="F12" s="112" t="s">
        <v>1</v>
      </c>
      <c r="G12" s="112" t="s">
        <v>2</v>
      </c>
      <c r="H12" s="113" t="s">
        <v>3</v>
      </c>
      <c r="I12" s="114"/>
    </row>
    <row r="13" spans="1:11" ht="30.75" customHeight="1" x14ac:dyDescent="0.25">
      <c r="A13" s="126" t="s">
        <v>11</v>
      </c>
      <c r="B13" s="127"/>
      <c r="C13" s="127"/>
      <c r="D13" s="127"/>
      <c r="E13" s="127"/>
      <c r="F13" s="115">
        <v>464424</v>
      </c>
      <c r="G13" s="128">
        <v>260000</v>
      </c>
      <c r="H13" s="129">
        <v>394731.89</v>
      </c>
      <c r="J13" s="9"/>
    </row>
    <row r="14" spans="1:11" ht="34.5" customHeight="1" x14ac:dyDescent="0.25">
      <c r="A14" s="94" t="s">
        <v>12</v>
      </c>
      <c r="B14" s="130"/>
      <c r="C14" s="130"/>
      <c r="D14" s="130"/>
      <c r="E14" s="130"/>
      <c r="F14" s="118">
        <v>23815</v>
      </c>
      <c r="G14" s="131">
        <v>150000</v>
      </c>
      <c r="H14" s="122">
        <v>83382.509999999995</v>
      </c>
      <c r="J14" s="9"/>
    </row>
    <row r="15" spans="1:11" ht="17.25" customHeight="1" x14ac:dyDescent="0.25">
      <c r="A15" s="132"/>
      <c r="B15" s="124"/>
      <c r="C15" s="124"/>
      <c r="D15" s="124"/>
      <c r="E15" s="124"/>
      <c r="F15" s="124"/>
      <c r="G15" s="125"/>
      <c r="H15" s="125"/>
      <c r="J15" s="9"/>
    </row>
    <row r="16" spans="1:11" ht="45" x14ac:dyDescent="0.25">
      <c r="A16" s="88"/>
      <c r="B16" s="110"/>
      <c r="C16" s="110"/>
      <c r="D16" s="111"/>
      <c r="E16" s="87"/>
      <c r="F16" s="112" t="s">
        <v>1</v>
      </c>
      <c r="G16" s="112" t="s">
        <v>2</v>
      </c>
      <c r="H16" s="113" t="s">
        <v>3</v>
      </c>
      <c r="J16" s="9"/>
      <c r="K16" s="9"/>
    </row>
    <row r="17" spans="1:11" ht="22.5" customHeight="1" x14ac:dyDescent="0.25">
      <c r="A17" s="89" t="s">
        <v>13</v>
      </c>
      <c r="B17" s="90"/>
      <c r="C17" s="90"/>
      <c r="D17" s="90"/>
      <c r="E17" s="90"/>
      <c r="F17" s="115"/>
      <c r="G17" s="118">
        <f>SUM('[1]PLAN PRIHODA'!K15)</f>
        <v>0</v>
      </c>
      <c r="H17" s="119">
        <f>SUM('[1]PLAN PRIHODA'!K41)</f>
        <v>0</v>
      </c>
      <c r="J17" s="9"/>
    </row>
    <row r="18" spans="1:11" ht="23.25" customHeight="1" x14ac:dyDescent="0.25">
      <c r="A18" s="89" t="s">
        <v>14</v>
      </c>
      <c r="B18" s="90"/>
      <c r="C18" s="90"/>
      <c r="D18" s="90"/>
      <c r="E18" s="90"/>
      <c r="F18" s="118"/>
      <c r="G18" s="118">
        <v>0</v>
      </c>
      <c r="H18" s="119">
        <f>SUM('[1]PLAN RASHODA I IZDATAKA'!C87)</f>
        <v>0</v>
      </c>
    </row>
    <row r="19" spans="1:11" ht="22.5" customHeight="1" x14ac:dyDescent="0.25">
      <c r="A19" s="91" t="s">
        <v>15</v>
      </c>
      <c r="B19" s="92"/>
      <c r="C19" s="92"/>
      <c r="D19" s="92"/>
      <c r="E19" s="92"/>
      <c r="F19" s="112"/>
      <c r="G19" s="115">
        <f>G17-G18</f>
        <v>0</v>
      </c>
      <c r="H19" s="116">
        <f>H17-H18</f>
        <v>0</v>
      </c>
      <c r="K19" s="9"/>
    </row>
    <row r="20" spans="1:11" ht="17.25" customHeight="1" x14ac:dyDescent="0.25">
      <c r="A20" s="132"/>
      <c r="B20" s="124"/>
      <c r="C20" s="124"/>
      <c r="D20" s="124"/>
      <c r="E20" s="124"/>
      <c r="F20" s="124"/>
      <c r="G20" s="125"/>
      <c r="H20" s="125"/>
    </row>
    <row r="21" spans="1:11" ht="22.5" customHeight="1" x14ac:dyDescent="0.25">
      <c r="A21" s="93" t="s">
        <v>16</v>
      </c>
      <c r="B21" s="90"/>
      <c r="C21" s="90"/>
      <c r="D21" s="90"/>
      <c r="E21" s="90"/>
      <c r="F21" s="2"/>
      <c r="G21" s="118">
        <f>IF((G10+G14+G19)&lt;&gt;0,"NESLAGANJE ZBROJA",(G10+G14+G19))</f>
        <v>0</v>
      </c>
      <c r="H21" s="119" t="s">
        <v>17</v>
      </c>
    </row>
    <row r="22" spans="1:11" ht="18" customHeight="1" x14ac:dyDescent="0.25">
      <c r="A22" s="133"/>
      <c r="B22" s="109"/>
      <c r="C22" s="109"/>
      <c r="D22" s="109"/>
      <c r="E22" s="109"/>
      <c r="F22" s="109"/>
    </row>
    <row r="23" spans="1:11" ht="42" customHeight="1" x14ac:dyDescent="0.25">
      <c r="A23" s="134" t="s">
        <v>18</v>
      </c>
      <c r="B23" s="135"/>
      <c r="C23" s="135"/>
      <c r="D23" s="135"/>
      <c r="E23" s="135"/>
      <c r="F23" s="135"/>
      <c r="G23" s="135"/>
      <c r="H23" s="135"/>
    </row>
    <row r="24" spans="1:11" x14ac:dyDescent="0.25">
      <c r="E24" s="3"/>
      <c r="F24" s="3"/>
    </row>
    <row r="26" spans="1:11" s="3" customFormat="1" x14ac:dyDescent="0.25">
      <c r="D26" s="4"/>
      <c r="E26" s="3" t="s">
        <v>19</v>
      </c>
      <c r="H26" s="5" t="s">
        <v>20</v>
      </c>
    </row>
    <row r="27" spans="1:11" s="3" customFormat="1" x14ac:dyDescent="0.25">
      <c r="D27" s="4"/>
      <c r="E27" s="3" t="s">
        <v>21</v>
      </c>
      <c r="H27" s="5" t="s">
        <v>22</v>
      </c>
    </row>
    <row r="28" spans="1:11" s="3" customFormat="1" x14ac:dyDescent="0.25">
      <c r="D28" s="4"/>
      <c r="G28" s="6"/>
      <c r="H28" s="5"/>
    </row>
    <row r="29" spans="1:11" x14ac:dyDescent="0.25">
      <c r="G29" s="9"/>
    </row>
    <row r="30" spans="1:11" x14ac:dyDescent="0.25">
      <c r="E30" s="11"/>
      <c r="F30" s="11"/>
      <c r="G30" s="6"/>
      <c r="H30" s="5"/>
    </row>
    <row r="31" spans="1:11" x14ac:dyDescent="0.25">
      <c r="E31" s="11"/>
      <c r="F31" s="11"/>
      <c r="G31" s="9"/>
    </row>
    <row r="32" spans="1:11" x14ac:dyDescent="0.25">
      <c r="E32" s="11"/>
      <c r="F32" s="11"/>
      <c r="G32" s="9"/>
    </row>
    <row r="33" spans="5:7" x14ac:dyDescent="0.25">
      <c r="E33" s="11"/>
      <c r="F33" s="11"/>
      <c r="G33" s="9"/>
    </row>
    <row r="34" spans="5:7" x14ac:dyDescent="0.25">
      <c r="E34" s="11"/>
      <c r="F34" s="11"/>
      <c r="G34" s="9"/>
    </row>
    <row r="35" spans="5:7" x14ac:dyDescent="0.25">
      <c r="E35" s="11"/>
      <c r="F35" s="11"/>
    </row>
    <row r="40" spans="5:7" x14ac:dyDescent="0.25">
      <c r="G40" s="9"/>
    </row>
    <row r="41" spans="5:7" x14ac:dyDescent="0.25">
      <c r="G41" s="9"/>
    </row>
    <row r="42" spans="5:7" x14ac:dyDescent="0.25">
      <c r="G42" s="9"/>
    </row>
  </sheetData>
  <mergeCells count="17">
    <mergeCell ref="A17:E17"/>
    <mergeCell ref="A1:H1"/>
    <mergeCell ref="A4:E4"/>
    <mergeCell ref="A5:E5"/>
    <mergeCell ref="A6:E6"/>
    <mergeCell ref="A8:E8"/>
    <mergeCell ref="A9:E9"/>
    <mergeCell ref="A10:E10"/>
    <mergeCell ref="A11:H11"/>
    <mergeCell ref="A13:E13"/>
    <mergeCell ref="A14:E14"/>
    <mergeCell ref="A15:H15"/>
    <mergeCell ref="A18:E18"/>
    <mergeCell ref="A19:E19"/>
    <mergeCell ref="A20:H20"/>
    <mergeCell ref="A21:E21"/>
    <mergeCell ref="A23:H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687B8-248F-4588-B9D0-94B4548BAC8A}">
  <dimension ref="A1:AD147"/>
  <sheetViews>
    <sheetView workbookViewId="0">
      <selection activeCell="C3" sqref="C3:AD3"/>
    </sheetView>
  </sheetViews>
  <sheetFormatPr defaultColWidth="11.42578125" defaultRowHeight="12.75" x14ac:dyDescent="0.2"/>
  <cols>
    <col min="1" max="1" width="25.7109375" style="150" customWidth="1"/>
    <col min="2" max="2" width="14.140625" style="46" customWidth="1"/>
    <col min="3" max="3" width="10.42578125" style="150" customWidth="1"/>
    <col min="4" max="4" width="11.28515625" style="158" customWidth="1"/>
    <col min="5" max="5" width="7.5703125" style="159" customWidth="1"/>
    <col min="6" max="6" width="11.28515625" style="150" customWidth="1"/>
    <col min="7" max="7" width="11.140625" style="150" customWidth="1"/>
    <col min="8" max="8" width="7.42578125" style="159" customWidth="1"/>
    <col min="9" max="9" width="11.7109375" style="153" customWidth="1"/>
    <col min="10" max="10" width="11.5703125" style="153" customWidth="1"/>
    <col min="11" max="11" width="7.5703125" style="171" customWidth="1"/>
    <col min="12" max="12" width="13.5703125" style="14" customWidth="1"/>
    <col min="13" max="13" width="15" style="14" customWidth="1"/>
    <col min="14" max="14" width="7.42578125" style="137" customWidth="1"/>
    <col min="15" max="15" width="11.140625" style="14" customWidth="1"/>
    <col min="16" max="16" width="11" style="14" customWidth="1"/>
    <col min="17" max="17" width="7.42578125" style="137" customWidth="1"/>
    <col min="18" max="18" width="15.42578125" style="14" customWidth="1"/>
    <col min="19" max="19" width="14.85546875" style="14" customWidth="1"/>
    <col min="20" max="20" width="7.5703125" style="137" customWidth="1"/>
    <col min="21" max="21" width="13.28515625" style="16" customWidth="1"/>
    <col min="22" max="22" width="14.28515625" style="16" customWidth="1"/>
    <col min="23" max="23" width="7.5703125" style="137" customWidth="1"/>
    <col min="24" max="24" width="11" style="16" customWidth="1"/>
    <col min="25" max="25" width="11.28515625" style="16" customWidth="1"/>
    <col min="26" max="26" width="7.5703125" style="137" customWidth="1"/>
    <col min="27" max="27" width="13" style="14" customWidth="1"/>
    <col min="28" max="28" width="12.85546875" style="14" customWidth="1"/>
    <col min="29" max="29" width="7.5703125" style="137" customWidth="1"/>
    <col min="30" max="30" width="12.7109375" style="18" customWidth="1"/>
    <col min="31" max="256" width="11.42578125" style="18"/>
    <col min="257" max="257" width="20.42578125" style="18" customWidth="1"/>
    <col min="258" max="258" width="14.140625" style="18" customWidth="1"/>
    <col min="259" max="259" width="10.42578125" style="18" customWidth="1"/>
    <col min="260" max="260" width="11.28515625" style="18" customWidth="1"/>
    <col min="261" max="261" width="7.5703125" style="18" customWidth="1"/>
    <col min="262" max="262" width="11.28515625" style="18" customWidth="1"/>
    <col min="263" max="263" width="11.140625" style="18" customWidth="1"/>
    <col min="264" max="264" width="7.42578125" style="18" customWidth="1"/>
    <col min="265" max="265" width="11.7109375" style="18" customWidth="1"/>
    <col min="266" max="266" width="11.5703125" style="18" customWidth="1"/>
    <col min="267" max="267" width="7.5703125" style="18" customWidth="1"/>
    <col min="268" max="268" width="13.5703125" style="18" customWidth="1"/>
    <col min="269" max="269" width="15" style="18" customWidth="1"/>
    <col min="270" max="270" width="7.42578125" style="18" customWidth="1"/>
    <col min="271" max="271" width="11.140625" style="18" customWidth="1"/>
    <col min="272" max="272" width="11" style="18" customWidth="1"/>
    <col min="273" max="273" width="7.42578125" style="18" customWidth="1"/>
    <col min="274" max="274" width="15.42578125" style="18" customWidth="1"/>
    <col min="275" max="275" width="14.85546875" style="18" customWidth="1"/>
    <col min="276" max="276" width="7.5703125" style="18" customWidth="1"/>
    <col min="277" max="277" width="13.28515625" style="18" customWidth="1"/>
    <col min="278" max="278" width="14.28515625" style="18" customWidth="1"/>
    <col min="279" max="279" width="7.5703125" style="18" customWidth="1"/>
    <col min="280" max="280" width="11" style="18" customWidth="1"/>
    <col min="281" max="281" width="11.28515625" style="18" customWidth="1"/>
    <col min="282" max="282" width="7.5703125" style="18" customWidth="1"/>
    <col min="283" max="283" width="13" style="18" customWidth="1"/>
    <col min="284" max="284" width="12.85546875" style="18" customWidth="1"/>
    <col min="285" max="285" width="7.5703125" style="18" customWidth="1"/>
    <col min="286" max="286" width="12.7109375" style="18" customWidth="1"/>
    <col min="287" max="512" width="11.42578125" style="18"/>
    <col min="513" max="513" width="20.42578125" style="18" customWidth="1"/>
    <col min="514" max="514" width="14.140625" style="18" customWidth="1"/>
    <col min="515" max="515" width="10.42578125" style="18" customWidth="1"/>
    <col min="516" max="516" width="11.28515625" style="18" customWidth="1"/>
    <col min="517" max="517" width="7.5703125" style="18" customWidth="1"/>
    <col min="518" max="518" width="11.28515625" style="18" customWidth="1"/>
    <col min="519" max="519" width="11.140625" style="18" customWidth="1"/>
    <col min="520" max="520" width="7.42578125" style="18" customWidth="1"/>
    <col min="521" max="521" width="11.7109375" style="18" customWidth="1"/>
    <col min="522" max="522" width="11.5703125" style="18" customWidth="1"/>
    <col min="523" max="523" width="7.5703125" style="18" customWidth="1"/>
    <col min="524" max="524" width="13.5703125" style="18" customWidth="1"/>
    <col min="525" max="525" width="15" style="18" customWidth="1"/>
    <col min="526" max="526" width="7.42578125" style="18" customWidth="1"/>
    <col min="527" max="527" width="11.140625" style="18" customWidth="1"/>
    <col min="528" max="528" width="11" style="18" customWidth="1"/>
    <col min="529" max="529" width="7.42578125" style="18" customWidth="1"/>
    <col min="530" max="530" width="15.42578125" style="18" customWidth="1"/>
    <col min="531" max="531" width="14.85546875" style="18" customWidth="1"/>
    <col min="532" max="532" width="7.5703125" style="18" customWidth="1"/>
    <col min="533" max="533" width="13.28515625" style="18" customWidth="1"/>
    <col min="534" max="534" width="14.28515625" style="18" customWidth="1"/>
    <col min="535" max="535" width="7.5703125" style="18" customWidth="1"/>
    <col min="536" max="536" width="11" style="18" customWidth="1"/>
    <col min="537" max="537" width="11.28515625" style="18" customWidth="1"/>
    <col min="538" max="538" width="7.5703125" style="18" customWidth="1"/>
    <col min="539" max="539" width="13" style="18" customWidth="1"/>
    <col min="540" max="540" width="12.85546875" style="18" customWidth="1"/>
    <col min="541" max="541" width="7.5703125" style="18" customWidth="1"/>
    <col min="542" max="542" width="12.7109375" style="18" customWidth="1"/>
    <col min="543" max="768" width="11.42578125" style="18"/>
    <col min="769" max="769" width="20.42578125" style="18" customWidth="1"/>
    <col min="770" max="770" width="14.140625" style="18" customWidth="1"/>
    <col min="771" max="771" width="10.42578125" style="18" customWidth="1"/>
    <col min="772" max="772" width="11.28515625" style="18" customWidth="1"/>
    <col min="773" max="773" width="7.5703125" style="18" customWidth="1"/>
    <col min="774" max="774" width="11.28515625" style="18" customWidth="1"/>
    <col min="775" max="775" width="11.140625" style="18" customWidth="1"/>
    <col min="776" max="776" width="7.42578125" style="18" customWidth="1"/>
    <col min="777" max="777" width="11.7109375" style="18" customWidth="1"/>
    <col min="778" max="778" width="11.5703125" style="18" customWidth="1"/>
    <col min="779" max="779" width="7.5703125" style="18" customWidth="1"/>
    <col min="780" max="780" width="13.5703125" style="18" customWidth="1"/>
    <col min="781" max="781" width="15" style="18" customWidth="1"/>
    <col min="782" max="782" width="7.42578125" style="18" customWidth="1"/>
    <col min="783" max="783" width="11.140625" style="18" customWidth="1"/>
    <col min="784" max="784" width="11" style="18" customWidth="1"/>
    <col min="785" max="785" width="7.42578125" style="18" customWidth="1"/>
    <col min="786" max="786" width="15.42578125" style="18" customWidth="1"/>
    <col min="787" max="787" width="14.85546875" style="18" customWidth="1"/>
    <col min="788" max="788" width="7.5703125" style="18" customWidth="1"/>
    <col min="789" max="789" width="13.28515625" style="18" customWidth="1"/>
    <col min="790" max="790" width="14.28515625" style="18" customWidth="1"/>
    <col min="791" max="791" width="7.5703125" style="18" customWidth="1"/>
    <col min="792" max="792" width="11" style="18" customWidth="1"/>
    <col min="793" max="793" width="11.28515625" style="18" customWidth="1"/>
    <col min="794" max="794" width="7.5703125" style="18" customWidth="1"/>
    <col min="795" max="795" width="13" style="18" customWidth="1"/>
    <col min="796" max="796" width="12.85546875" style="18" customWidth="1"/>
    <col min="797" max="797" width="7.5703125" style="18" customWidth="1"/>
    <col min="798" max="798" width="12.7109375" style="18" customWidth="1"/>
    <col min="799" max="1024" width="11.42578125" style="18"/>
    <col min="1025" max="1025" width="20.42578125" style="18" customWidth="1"/>
    <col min="1026" max="1026" width="14.140625" style="18" customWidth="1"/>
    <col min="1027" max="1027" width="10.42578125" style="18" customWidth="1"/>
    <col min="1028" max="1028" width="11.28515625" style="18" customWidth="1"/>
    <col min="1029" max="1029" width="7.5703125" style="18" customWidth="1"/>
    <col min="1030" max="1030" width="11.28515625" style="18" customWidth="1"/>
    <col min="1031" max="1031" width="11.140625" style="18" customWidth="1"/>
    <col min="1032" max="1032" width="7.42578125" style="18" customWidth="1"/>
    <col min="1033" max="1033" width="11.7109375" style="18" customWidth="1"/>
    <col min="1034" max="1034" width="11.5703125" style="18" customWidth="1"/>
    <col min="1035" max="1035" width="7.5703125" style="18" customWidth="1"/>
    <col min="1036" max="1036" width="13.5703125" style="18" customWidth="1"/>
    <col min="1037" max="1037" width="15" style="18" customWidth="1"/>
    <col min="1038" max="1038" width="7.42578125" style="18" customWidth="1"/>
    <col min="1039" max="1039" width="11.140625" style="18" customWidth="1"/>
    <col min="1040" max="1040" width="11" style="18" customWidth="1"/>
    <col min="1041" max="1041" width="7.42578125" style="18" customWidth="1"/>
    <col min="1042" max="1042" width="15.42578125" style="18" customWidth="1"/>
    <col min="1043" max="1043" width="14.85546875" style="18" customWidth="1"/>
    <col min="1044" max="1044" width="7.5703125" style="18" customWidth="1"/>
    <col min="1045" max="1045" width="13.28515625" style="18" customWidth="1"/>
    <col min="1046" max="1046" width="14.28515625" style="18" customWidth="1"/>
    <col min="1047" max="1047" width="7.5703125" style="18" customWidth="1"/>
    <col min="1048" max="1048" width="11" style="18" customWidth="1"/>
    <col min="1049" max="1049" width="11.28515625" style="18" customWidth="1"/>
    <col min="1050" max="1050" width="7.5703125" style="18" customWidth="1"/>
    <col min="1051" max="1051" width="13" style="18" customWidth="1"/>
    <col min="1052" max="1052" width="12.85546875" style="18" customWidth="1"/>
    <col min="1053" max="1053" width="7.5703125" style="18" customWidth="1"/>
    <col min="1054" max="1054" width="12.7109375" style="18" customWidth="1"/>
    <col min="1055" max="1280" width="11.42578125" style="18"/>
    <col min="1281" max="1281" width="20.42578125" style="18" customWidth="1"/>
    <col min="1282" max="1282" width="14.140625" style="18" customWidth="1"/>
    <col min="1283" max="1283" width="10.42578125" style="18" customWidth="1"/>
    <col min="1284" max="1284" width="11.28515625" style="18" customWidth="1"/>
    <col min="1285" max="1285" width="7.5703125" style="18" customWidth="1"/>
    <col min="1286" max="1286" width="11.28515625" style="18" customWidth="1"/>
    <col min="1287" max="1287" width="11.140625" style="18" customWidth="1"/>
    <col min="1288" max="1288" width="7.42578125" style="18" customWidth="1"/>
    <col min="1289" max="1289" width="11.7109375" style="18" customWidth="1"/>
    <col min="1290" max="1290" width="11.5703125" style="18" customWidth="1"/>
    <col min="1291" max="1291" width="7.5703125" style="18" customWidth="1"/>
    <col min="1292" max="1292" width="13.5703125" style="18" customWidth="1"/>
    <col min="1293" max="1293" width="15" style="18" customWidth="1"/>
    <col min="1294" max="1294" width="7.42578125" style="18" customWidth="1"/>
    <col min="1295" max="1295" width="11.140625" style="18" customWidth="1"/>
    <col min="1296" max="1296" width="11" style="18" customWidth="1"/>
    <col min="1297" max="1297" width="7.42578125" style="18" customWidth="1"/>
    <col min="1298" max="1298" width="15.42578125" style="18" customWidth="1"/>
    <col min="1299" max="1299" width="14.85546875" style="18" customWidth="1"/>
    <col min="1300" max="1300" width="7.5703125" style="18" customWidth="1"/>
    <col min="1301" max="1301" width="13.28515625" style="18" customWidth="1"/>
    <col min="1302" max="1302" width="14.28515625" style="18" customWidth="1"/>
    <col min="1303" max="1303" width="7.5703125" style="18" customWidth="1"/>
    <col min="1304" max="1304" width="11" style="18" customWidth="1"/>
    <col min="1305" max="1305" width="11.28515625" style="18" customWidth="1"/>
    <col min="1306" max="1306" width="7.5703125" style="18" customWidth="1"/>
    <col min="1307" max="1307" width="13" style="18" customWidth="1"/>
    <col min="1308" max="1308" width="12.85546875" style="18" customWidth="1"/>
    <col min="1309" max="1309" width="7.5703125" style="18" customWidth="1"/>
    <col min="1310" max="1310" width="12.7109375" style="18" customWidth="1"/>
    <col min="1311" max="1536" width="11.42578125" style="18"/>
    <col min="1537" max="1537" width="20.42578125" style="18" customWidth="1"/>
    <col min="1538" max="1538" width="14.140625" style="18" customWidth="1"/>
    <col min="1539" max="1539" width="10.42578125" style="18" customWidth="1"/>
    <col min="1540" max="1540" width="11.28515625" style="18" customWidth="1"/>
    <col min="1541" max="1541" width="7.5703125" style="18" customWidth="1"/>
    <col min="1542" max="1542" width="11.28515625" style="18" customWidth="1"/>
    <col min="1543" max="1543" width="11.140625" style="18" customWidth="1"/>
    <col min="1544" max="1544" width="7.42578125" style="18" customWidth="1"/>
    <col min="1545" max="1545" width="11.7109375" style="18" customWidth="1"/>
    <col min="1546" max="1546" width="11.5703125" style="18" customWidth="1"/>
    <col min="1547" max="1547" width="7.5703125" style="18" customWidth="1"/>
    <col min="1548" max="1548" width="13.5703125" style="18" customWidth="1"/>
    <col min="1549" max="1549" width="15" style="18" customWidth="1"/>
    <col min="1550" max="1550" width="7.42578125" style="18" customWidth="1"/>
    <col min="1551" max="1551" width="11.140625" style="18" customWidth="1"/>
    <col min="1552" max="1552" width="11" style="18" customWidth="1"/>
    <col min="1553" max="1553" width="7.42578125" style="18" customWidth="1"/>
    <col min="1554" max="1554" width="15.42578125" style="18" customWidth="1"/>
    <col min="1555" max="1555" width="14.85546875" style="18" customWidth="1"/>
    <col min="1556" max="1556" width="7.5703125" style="18" customWidth="1"/>
    <col min="1557" max="1557" width="13.28515625" style="18" customWidth="1"/>
    <col min="1558" max="1558" width="14.28515625" style="18" customWidth="1"/>
    <col min="1559" max="1559" width="7.5703125" style="18" customWidth="1"/>
    <col min="1560" max="1560" width="11" style="18" customWidth="1"/>
    <col min="1561" max="1561" width="11.28515625" style="18" customWidth="1"/>
    <col min="1562" max="1562" width="7.5703125" style="18" customWidth="1"/>
    <col min="1563" max="1563" width="13" style="18" customWidth="1"/>
    <col min="1564" max="1564" width="12.85546875" style="18" customWidth="1"/>
    <col min="1565" max="1565" width="7.5703125" style="18" customWidth="1"/>
    <col min="1566" max="1566" width="12.7109375" style="18" customWidth="1"/>
    <col min="1567" max="1792" width="11.42578125" style="18"/>
    <col min="1793" max="1793" width="20.42578125" style="18" customWidth="1"/>
    <col min="1794" max="1794" width="14.140625" style="18" customWidth="1"/>
    <col min="1795" max="1795" width="10.42578125" style="18" customWidth="1"/>
    <col min="1796" max="1796" width="11.28515625" style="18" customWidth="1"/>
    <col min="1797" max="1797" width="7.5703125" style="18" customWidth="1"/>
    <col min="1798" max="1798" width="11.28515625" style="18" customWidth="1"/>
    <col min="1799" max="1799" width="11.140625" style="18" customWidth="1"/>
    <col min="1800" max="1800" width="7.42578125" style="18" customWidth="1"/>
    <col min="1801" max="1801" width="11.7109375" style="18" customWidth="1"/>
    <col min="1802" max="1802" width="11.5703125" style="18" customWidth="1"/>
    <col min="1803" max="1803" width="7.5703125" style="18" customWidth="1"/>
    <col min="1804" max="1804" width="13.5703125" style="18" customWidth="1"/>
    <col min="1805" max="1805" width="15" style="18" customWidth="1"/>
    <col min="1806" max="1806" width="7.42578125" style="18" customWidth="1"/>
    <col min="1807" max="1807" width="11.140625" style="18" customWidth="1"/>
    <col min="1808" max="1808" width="11" style="18" customWidth="1"/>
    <col min="1809" max="1809" width="7.42578125" style="18" customWidth="1"/>
    <col min="1810" max="1810" width="15.42578125" style="18" customWidth="1"/>
    <col min="1811" max="1811" width="14.85546875" style="18" customWidth="1"/>
    <col min="1812" max="1812" width="7.5703125" style="18" customWidth="1"/>
    <col min="1813" max="1813" width="13.28515625" style="18" customWidth="1"/>
    <col min="1814" max="1814" width="14.28515625" style="18" customWidth="1"/>
    <col min="1815" max="1815" width="7.5703125" style="18" customWidth="1"/>
    <col min="1816" max="1816" width="11" style="18" customWidth="1"/>
    <col min="1817" max="1817" width="11.28515625" style="18" customWidth="1"/>
    <col min="1818" max="1818" width="7.5703125" style="18" customWidth="1"/>
    <col min="1819" max="1819" width="13" style="18" customWidth="1"/>
    <col min="1820" max="1820" width="12.85546875" style="18" customWidth="1"/>
    <col min="1821" max="1821" width="7.5703125" style="18" customWidth="1"/>
    <col min="1822" max="1822" width="12.7109375" style="18" customWidth="1"/>
    <col min="1823" max="2048" width="11.42578125" style="18"/>
    <col min="2049" max="2049" width="20.42578125" style="18" customWidth="1"/>
    <col min="2050" max="2050" width="14.140625" style="18" customWidth="1"/>
    <col min="2051" max="2051" width="10.42578125" style="18" customWidth="1"/>
    <col min="2052" max="2052" width="11.28515625" style="18" customWidth="1"/>
    <col min="2053" max="2053" width="7.5703125" style="18" customWidth="1"/>
    <col min="2054" max="2054" width="11.28515625" style="18" customWidth="1"/>
    <col min="2055" max="2055" width="11.140625" style="18" customWidth="1"/>
    <col min="2056" max="2056" width="7.42578125" style="18" customWidth="1"/>
    <col min="2057" max="2057" width="11.7109375" style="18" customWidth="1"/>
    <col min="2058" max="2058" width="11.5703125" style="18" customWidth="1"/>
    <col min="2059" max="2059" width="7.5703125" style="18" customWidth="1"/>
    <col min="2060" max="2060" width="13.5703125" style="18" customWidth="1"/>
    <col min="2061" max="2061" width="15" style="18" customWidth="1"/>
    <col min="2062" max="2062" width="7.42578125" style="18" customWidth="1"/>
    <col min="2063" max="2063" width="11.140625" style="18" customWidth="1"/>
    <col min="2064" max="2064" width="11" style="18" customWidth="1"/>
    <col min="2065" max="2065" width="7.42578125" style="18" customWidth="1"/>
    <col min="2066" max="2066" width="15.42578125" style="18" customWidth="1"/>
    <col min="2067" max="2067" width="14.85546875" style="18" customWidth="1"/>
    <col min="2068" max="2068" width="7.5703125" style="18" customWidth="1"/>
    <col min="2069" max="2069" width="13.28515625" style="18" customWidth="1"/>
    <col min="2070" max="2070" width="14.28515625" style="18" customWidth="1"/>
    <col min="2071" max="2071" width="7.5703125" style="18" customWidth="1"/>
    <col min="2072" max="2072" width="11" style="18" customWidth="1"/>
    <col min="2073" max="2073" width="11.28515625" style="18" customWidth="1"/>
    <col min="2074" max="2074" width="7.5703125" style="18" customWidth="1"/>
    <col min="2075" max="2075" width="13" style="18" customWidth="1"/>
    <col min="2076" max="2076" width="12.85546875" style="18" customWidth="1"/>
    <col min="2077" max="2077" width="7.5703125" style="18" customWidth="1"/>
    <col min="2078" max="2078" width="12.7109375" style="18" customWidth="1"/>
    <col min="2079" max="2304" width="11.42578125" style="18"/>
    <col min="2305" max="2305" width="20.42578125" style="18" customWidth="1"/>
    <col min="2306" max="2306" width="14.140625" style="18" customWidth="1"/>
    <col min="2307" max="2307" width="10.42578125" style="18" customWidth="1"/>
    <col min="2308" max="2308" width="11.28515625" style="18" customWidth="1"/>
    <col min="2309" max="2309" width="7.5703125" style="18" customWidth="1"/>
    <col min="2310" max="2310" width="11.28515625" style="18" customWidth="1"/>
    <col min="2311" max="2311" width="11.140625" style="18" customWidth="1"/>
    <col min="2312" max="2312" width="7.42578125" style="18" customWidth="1"/>
    <col min="2313" max="2313" width="11.7109375" style="18" customWidth="1"/>
    <col min="2314" max="2314" width="11.5703125" style="18" customWidth="1"/>
    <col min="2315" max="2315" width="7.5703125" style="18" customWidth="1"/>
    <col min="2316" max="2316" width="13.5703125" style="18" customWidth="1"/>
    <col min="2317" max="2317" width="15" style="18" customWidth="1"/>
    <col min="2318" max="2318" width="7.42578125" style="18" customWidth="1"/>
    <col min="2319" max="2319" width="11.140625" style="18" customWidth="1"/>
    <col min="2320" max="2320" width="11" style="18" customWidth="1"/>
    <col min="2321" max="2321" width="7.42578125" style="18" customWidth="1"/>
    <col min="2322" max="2322" width="15.42578125" style="18" customWidth="1"/>
    <col min="2323" max="2323" width="14.85546875" style="18" customWidth="1"/>
    <col min="2324" max="2324" width="7.5703125" style="18" customWidth="1"/>
    <col min="2325" max="2325" width="13.28515625" style="18" customWidth="1"/>
    <col min="2326" max="2326" width="14.28515625" style="18" customWidth="1"/>
    <col min="2327" max="2327" width="7.5703125" style="18" customWidth="1"/>
    <col min="2328" max="2328" width="11" style="18" customWidth="1"/>
    <col min="2329" max="2329" width="11.28515625" style="18" customWidth="1"/>
    <col min="2330" max="2330" width="7.5703125" style="18" customWidth="1"/>
    <col min="2331" max="2331" width="13" style="18" customWidth="1"/>
    <col min="2332" max="2332" width="12.85546875" style="18" customWidth="1"/>
    <col min="2333" max="2333" width="7.5703125" style="18" customWidth="1"/>
    <col min="2334" max="2334" width="12.7109375" style="18" customWidth="1"/>
    <col min="2335" max="2560" width="11.42578125" style="18"/>
    <col min="2561" max="2561" width="20.42578125" style="18" customWidth="1"/>
    <col min="2562" max="2562" width="14.140625" style="18" customWidth="1"/>
    <col min="2563" max="2563" width="10.42578125" style="18" customWidth="1"/>
    <col min="2564" max="2564" width="11.28515625" style="18" customWidth="1"/>
    <col min="2565" max="2565" width="7.5703125" style="18" customWidth="1"/>
    <col min="2566" max="2566" width="11.28515625" style="18" customWidth="1"/>
    <col min="2567" max="2567" width="11.140625" style="18" customWidth="1"/>
    <col min="2568" max="2568" width="7.42578125" style="18" customWidth="1"/>
    <col min="2569" max="2569" width="11.7109375" style="18" customWidth="1"/>
    <col min="2570" max="2570" width="11.5703125" style="18" customWidth="1"/>
    <col min="2571" max="2571" width="7.5703125" style="18" customWidth="1"/>
    <col min="2572" max="2572" width="13.5703125" style="18" customWidth="1"/>
    <col min="2573" max="2573" width="15" style="18" customWidth="1"/>
    <col min="2574" max="2574" width="7.42578125" style="18" customWidth="1"/>
    <col min="2575" max="2575" width="11.140625" style="18" customWidth="1"/>
    <col min="2576" max="2576" width="11" style="18" customWidth="1"/>
    <col min="2577" max="2577" width="7.42578125" style="18" customWidth="1"/>
    <col min="2578" max="2578" width="15.42578125" style="18" customWidth="1"/>
    <col min="2579" max="2579" width="14.85546875" style="18" customWidth="1"/>
    <col min="2580" max="2580" width="7.5703125" style="18" customWidth="1"/>
    <col min="2581" max="2581" width="13.28515625" style="18" customWidth="1"/>
    <col min="2582" max="2582" width="14.28515625" style="18" customWidth="1"/>
    <col min="2583" max="2583" width="7.5703125" style="18" customWidth="1"/>
    <col min="2584" max="2584" width="11" style="18" customWidth="1"/>
    <col min="2585" max="2585" width="11.28515625" style="18" customWidth="1"/>
    <col min="2586" max="2586" width="7.5703125" style="18" customWidth="1"/>
    <col min="2587" max="2587" width="13" style="18" customWidth="1"/>
    <col min="2588" max="2588" width="12.85546875" style="18" customWidth="1"/>
    <col min="2589" max="2589" width="7.5703125" style="18" customWidth="1"/>
    <col min="2590" max="2590" width="12.7109375" style="18" customWidth="1"/>
    <col min="2591" max="2816" width="11.42578125" style="18"/>
    <col min="2817" max="2817" width="20.42578125" style="18" customWidth="1"/>
    <col min="2818" max="2818" width="14.140625" style="18" customWidth="1"/>
    <col min="2819" max="2819" width="10.42578125" style="18" customWidth="1"/>
    <col min="2820" max="2820" width="11.28515625" style="18" customWidth="1"/>
    <col min="2821" max="2821" width="7.5703125" style="18" customWidth="1"/>
    <col min="2822" max="2822" width="11.28515625" style="18" customWidth="1"/>
    <col min="2823" max="2823" width="11.140625" style="18" customWidth="1"/>
    <col min="2824" max="2824" width="7.42578125" style="18" customWidth="1"/>
    <col min="2825" max="2825" width="11.7109375" style="18" customWidth="1"/>
    <col min="2826" max="2826" width="11.5703125" style="18" customWidth="1"/>
    <col min="2827" max="2827" width="7.5703125" style="18" customWidth="1"/>
    <col min="2828" max="2828" width="13.5703125" style="18" customWidth="1"/>
    <col min="2829" max="2829" width="15" style="18" customWidth="1"/>
    <col min="2830" max="2830" width="7.42578125" style="18" customWidth="1"/>
    <col min="2831" max="2831" width="11.140625" style="18" customWidth="1"/>
    <col min="2832" max="2832" width="11" style="18" customWidth="1"/>
    <col min="2833" max="2833" width="7.42578125" style="18" customWidth="1"/>
    <col min="2834" max="2834" width="15.42578125" style="18" customWidth="1"/>
    <col min="2835" max="2835" width="14.85546875" style="18" customWidth="1"/>
    <col min="2836" max="2836" width="7.5703125" style="18" customWidth="1"/>
    <col min="2837" max="2837" width="13.28515625" style="18" customWidth="1"/>
    <col min="2838" max="2838" width="14.28515625" style="18" customWidth="1"/>
    <col min="2839" max="2839" width="7.5703125" style="18" customWidth="1"/>
    <col min="2840" max="2840" width="11" style="18" customWidth="1"/>
    <col min="2841" max="2841" width="11.28515625" style="18" customWidth="1"/>
    <col min="2842" max="2842" width="7.5703125" style="18" customWidth="1"/>
    <col min="2843" max="2843" width="13" style="18" customWidth="1"/>
    <col min="2844" max="2844" width="12.85546875" style="18" customWidth="1"/>
    <col min="2845" max="2845" width="7.5703125" style="18" customWidth="1"/>
    <col min="2846" max="2846" width="12.7109375" style="18" customWidth="1"/>
    <col min="2847" max="3072" width="11.42578125" style="18"/>
    <col min="3073" max="3073" width="20.42578125" style="18" customWidth="1"/>
    <col min="3074" max="3074" width="14.140625" style="18" customWidth="1"/>
    <col min="3075" max="3075" width="10.42578125" style="18" customWidth="1"/>
    <col min="3076" max="3076" width="11.28515625" style="18" customWidth="1"/>
    <col min="3077" max="3077" width="7.5703125" style="18" customWidth="1"/>
    <col min="3078" max="3078" width="11.28515625" style="18" customWidth="1"/>
    <col min="3079" max="3079" width="11.140625" style="18" customWidth="1"/>
    <col min="3080" max="3080" width="7.42578125" style="18" customWidth="1"/>
    <col min="3081" max="3081" width="11.7109375" style="18" customWidth="1"/>
    <col min="3082" max="3082" width="11.5703125" style="18" customWidth="1"/>
    <col min="3083" max="3083" width="7.5703125" style="18" customWidth="1"/>
    <col min="3084" max="3084" width="13.5703125" style="18" customWidth="1"/>
    <col min="3085" max="3085" width="15" style="18" customWidth="1"/>
    <col min="3086" max="3086" width="7.42578125" style="18" customWidth="1"/>
    <col min="3087" max="3087" width="11.140625" style="18" customWidth="1"/>
    <col min="3088" max="3088" width="11" style="18" customWidth="1"/>
    <col min="3089" max="3089" width="7.42578125" style="18" customWidth="1"/>
    <col min="3090" max="3090" width="15.42578125" style="18" customWidth="1"/>
    <col min="3091" max="3091" width="14.85546875" style="18" customWidth="1"/>
    <col min="3092" max="3092" width="7.5703125" style="18" customWidth="1"/>
    <col min="3093" max="3093" width="13.28515625" style="18" customWidth="1"/>
    <col min="3094" max="3094" width="14.28515625" style="18" customWidth="1"/>
    <col min="3095" max="3095" width="7.5703125" style="18" customWidth="1"/>
    <col min="3096" max="3096" width="11" style="18" customWidth="1"/>
    <col min="3097" max="3097" width="11.28515625" style="18" customWidth="1"/>
    <col min="3098" max="3098" width="7.5703125" style="18" customWidth="1"/>
    <col min="3099" max="3099" width="13" style="18" customWidth="1"/>
    <col min="3100" max="3100" width="12.85546875" style="18" customWidth="1"/>
    <col min="3101" max="3101" width="7.5703125" style="18" customWidth="1"/>
    <col min="3102" max="3102" width="12.7109375" style="18" customWidth="1"/>
    <col min="3103" max="3328" width="11.42578125" style="18"/>
    <col min="3329" max="3329" width="20.42578125" style="18" customWidth="1"/>
    <col min="3330" max="3330" width="14.140625" style="18" customWidth="1"/>
    <col min="3331" max="3331" width="10.42578125" style="18" customWidth="1"/>
    <col min="3332" max="3332" width="11.28515625" style="18" customWidth="1"/>
    <col min="3333" max="3333" width="7.5703125" style="18" customWidth="1"/>
    <col min="3334" max="3334" width="11.28515625" style="18" customWidth="1"/>
    <col min="3335" max="3335" width="11.140625" style="18" customWidth="1"/>
    <col min="3336" max="3336" width="7.42578125" style="18" customWidth="1"/>
    <col min="3337" max="3337" width="11.7109375" style="18" customWidth="1"/>
    <col min="3338" max="3338" width="11.5703125" style="18" customWidth="1"/>
    <col min="3339" max="3339" width="7.5703125" style="18" customWidth="1"/>
    <col min="3340" max="3340" width="13.5703125" style="18" customWidth="1"/>
    <col min="3341" max="3341" width="15" style="18" customWidth="1"/>
    <col min="3342" max="3342" width="7.42578125" style="18" customWidth="1"/>
    <col min="3343" max="3343" width="11.140625" style="18" customWidth="1"/>
    <col min="3344" max="3344" width="11" style="18" customWidth="1"/>
    <col min="3345" max="3345" width="7.42578125" style="18" customWidth="1"/>
    <col min="3346" max="3346" width="15.42578125" style="18" customWidth="1"/>
    <col min="3347" max="3347" width="14.85546875" style="18" customWidth="1"/>
    <col min="3348" max="3348" width="7.5703125" style="18" customWidth="1"/>
    <col min="3349" max="3349" width="13.28515625" style="18" customWidth="1"/>
    <col min="3350" max="3350" width="14.28515625" style="18" customWidth="1"/>
    <col min="3351" max="3351" width="7.5703125" style="18" customWidth="1"/>
    <col min="3352" max="3352" width="11" style="18" customWidth="1"/>
    <col min="3353" max="3353" width="11.28515625" style="18" customWidth="1"/>
    <col min="3354" max="3354" width="7.5703125" style="18" customWidth="1"/>
    <col min="3355" max="3355" width="13" style="18" customWidth="1"/>
    <col min="3356" max="3356" width="12.85546875" style="18" customWidth="1"/>
    <col min="3357" max="3357" width="7.5703125" style="18" customWidth="1"/>
    <col min="3358" max="3358" width="12.7109375" style="18" customWidth="1"/>
    <col min="3359" max="3584" width="11.42578125" style="18"/>
    <col min="3585" max="3585" width="20.42578125" style="18" customWidth="1"/>
    <col min="3586" max="3586" width="14.140625" style="18" customWidth="1"/>
    <col min="3587" max="3587" width="10.42578125" style="18" customWidth="1"/>
    <col min="3588" max="3588" width="11.28515625" style="18" customWidth="1"/>
    <col min="3589" max="3589" width="7.5703125" style="18" customWidth="1"/>
    <col min="3590" max="3590" width="11.28515625" style="18" customWidth="1"/>
    <col min="3591" max="3591" width="11.140625" style="18" customWidth="1"/>
    <col min="3592" max="3592" width="7.42578125" style="18" customWidth="1"/>
    <col min="3593" max="3593" width="11.7109375" style="18" customWidth="1"/>
    <col min="3594" max="3594" width="11.5703125" style="18" customWidth="1"/>
    <col min="3595" max="3595" width="7.5703125" style="18" customWidth="1"/>
    <col min="3596" max="3596" width="13.5703125" style="18" customWidth="1"/>
    <col min="3597" max="3597" width="15" style="18" customWidth="1"/>
    <col min="3598" max="3598" width="7.42578125" style="18" customWidth="1"/>
    <col min="3599" max="3599" width="11.140625" style="18" customWidth="1"/>
    <col min="3600" max="3600" width="11" style="18" customWidth="1"/>
    <col min="3601" max="3601" width="7.42578125" style="18" customWidth="1"/>
    <col min="3602" max="3602" width="15.42578125" style="18" customWidth="1"/>
    <col min="3603" max="3603" width="14.85546875" style="18" customWidth="1"/>
    <col min="3604" max="3604" width="7.5703125" style="18" customWidth="1"/>
    <col min="3605" max="3605" width="13.28515625" style="18" customWidth="1"/>
    <col min="3606" max="3606" width="14.28515625" style="18" customWidth="1"/>
    <col min="3607" max="3607" width="7.5703125" style="18" customWidth="1"/>
    <col min="3608" max="3608" width="11" style="18" customWidth="1"/>
    <col min="3609" max="3609" width="11.28515625" style="18" customWidth="1"/>
    <col min="3610" max="3610" width="7.5703125" style="18" customWidth="1"/>
    <col min="3611" max="3611" width="13" style="18" customWidth="1"/>
    <col min="3612" max="3612" width="12.85546875" style="18" customWidth="1"/>
    <col min="3613" max="3613" width="7.5703125" style="18" customWidth="1"/>
    <col min="3614" max="3614" width="12.7109375" style="18" customWidth="1"/>
    <col min="3615" max="3840" width="11.42578125" style="18"/>
    <col min="3841" max="3841" width="20.42578125" style="18" customWidth="1"/>
    <col min="3842" max="3842" width="14.140625" style="18" customWidth="1"/>
    <col min="3843" max="3843" width="10.42578125" style="18" customWidth="1"/>
    <col min="3844" max="3844" width="11.28515625" style="18" customWidth="1"/>
    <col min="3845" max="3845" width="7.5703125" style="18" customWidth="1"/>
    <col min="3846" max="3846" width="11.28515625" style="18" customWidth="1"/>
    <col min="3847" max="3847" width="11.140625" style="18" customWidth="1"/>
    <col min="3848" max="3848" width="7.42578125" style="18" customWidth="1"/>
    <col min="3849" max="3849" width="11.7109375" style="18" customWidth="1"/>
    <col min="3850" max="3850" width="11.5703125" style="18" customWidth="1"/>
    <col min="3851" max="3851" width="7.5703125" style="18" customWidth="1"/>
    <col min="3852" max="3852" width="13.5703125" style="18" customWidth="1"/>
    <col min="3853" max="3853" width="15" style="18" customWidth="1"/>
    <col min="3854" max="3854" width="7.42578125" style="18" customWidth="1"/>
    <col min="3855" max="3855" width="11.140625" style="18" customWidth="1"/>
    <col min="3856" max="3856" width="11" style="18" customWidth="1"/>
    <col min="3857" max="3857" width="7.42578125" style="18" customWidth="1"/>
    <col min="3858" max="3858" width="15.42578125" style="18" customWidth="1"/>
    <col min="3859" max="3859" width="14.85546875" style="18" customWidth="1"/>
    <col min="3860" max="3860" width="7.5703125" style="18" customWidth="1"/>
    <col min="3861" max="3861" width="13.28515625" style="18" customWidth="1"/>
    <col min="3862" max="3862" width="14.28515625" style="18" customWidth="1"/>
    <col min="3863" max="3863" width="7.5703125" style="18" customWidth="1"/>
    <col min="3864" max="3864" width="11" style="18" customWidth="1"/>
    <col min="3865" max="3865" width="11.28515625" style="18" customWidth="1"/>
    <col min="3866" max="3866" width="7.5703125" style="18" customWidth="1"/>
    <col min="3867" max="3867" width="13" style="18" customWidth="1"/>
    <col min="3868" max="3868" width="12.85546875" style="18" customWidth="1"/>
    <col min="3869" max="3869" width="7.5703125" style="18" customWidth="1"/>
    <col min="3870" max="3870" width="12.7109375" style="18" customWidth="1"/>
    <col min="3871" max="4096" width="11.42578125" style="18"/>
    <col min="4097" max="4097" width="20.42578125" style="18" customWidth="1"/>
    <col min="4098" max="4098" width="14.140625" style="18" customWidth="1"/>
    <col min="4099" max="4099" width="10.42578125" style="18" customWidth="1"/>
    <col min="4100" max="4100" width="11.28515625" style="18" customWidth="1"/>
    <col min="4101" max="4101" width="7.5703125" style="18" customWidth="1"/>
    <col min="4102" max="4102" width="11.28515625" style="18" customWidth="1"/>
    <col min="4103" max="4103" width="11.140625" style="18" customWidth="1"/>
    <col min="4104" max="4104" width="7.42578125" style="18" customWidth="1"/>
    <col min="4105" max="4105" width="11.7109375" style="18" customWidth="1"/>
    <col min="4106" max="4106" width="11.5703125" style="18" customWidth="1"/>
    <col min="4107" max="4107" width="7.5703125" style="18" customWidth="1"/>
    <col min="4108" max="4108" width="13.5703125" style="18" customWidth="1"/>
    <col min="4109" max="4109" width="15" style="18" customWidth="1"/>
    <col min="4110" max="4110" width="7.42578125" style="18" customWidth="1"/>
    <col min="4111" max="4111" width="11.140625" style="18" customWidth="1"/>
    <col min="4112" max="4112" width="11" style="18" customWidth="1"/>
    <col min="4113" max="4113" width="7.42578125" style="18" customWidth="1"/>
    <col min="4114" max="4114" width="15.42578125" style="18" customWidth="1"/>
    <col min="4115" max="4115" width="14.85546875" style="18" customWidth="1"/>
    <col min="4116" max="4116" width="7.5703125" style="18" customWidth="1"/>
    <col min="4117" max="4117" width="13.28515625" style="18" customWidth="1"/>
    <col min="4118" max="4118" width="14.28515625" style="18" customWidth="1"/>
    <col min="4119" max="4119" width="7.5703125" style="18" customWidth="1"/>
    <col min="4120" max="4120" width="11" style="18" customWidth="1"/>
    <col min="4121" max="4121" width="11.28515625" style="18" customWidth="1"/>
    <col min="4122" max="4122" width="7.5703125" style="18" customWidth="1"/>
    <col min="4123" max="4123" width="13" style="18" customWidth="1"/>
    <col min="4124" max="4124" width="12.85546875" style="18" customWidth="1"/>
    <col min="4125" max="4125" width="7.5703125" style="18" customWidth="1"/>
    <col min="4126" max="4126" width="12.7109375" style="18" customWidth="1"/>
    <col min="4127" max="4352" width="11.42578125" style="18"/>
    <col min="4353" max="4353" width="20.42578125" style="18" customWidth="1"/>
    <col min="4354" max="4354" width="14.140625" style="18" customWidth="1"/>
    <col min="4355" max="4355" width="10.42578125" style="18" customWidth="1"/>
    <col min="4356" max="4356" width="11.28515625" style="18" customWidth="1"/>
    <col min="4357" max="4357" width="7.5703125" style="18" customWidth="1"/>
    <col min="4358" max="4358" width="11.28515625" style="18" customWidth="1"/>
    <col min="4359" max="4359" width="11.140625" style="18" customWidth="1"/>
    <col min="4360" max="4360" width="7.42578125" style="18" customWidth="1"/>
    <col min="4361" max="4361" width="11.7109375" style="18" customWidth="1"/>
    <col min="4362" max="4362" width="11.5703125" style="18" customWidth="1"/>
    <col min="4363" max="4363" width="7.5703125" style="18" customWidth="1"/>
    <col min="4364" max="4364" width="13.5703125" style="18" customWidth="1"/>
    <col min="4365" max="4365" width="15" style="18" customWidth="1"/>
    <col min="4366" max="4366" width="7.42578125" style="18" customWidth="1"/>
    <col min="4367" max="4367" width="11.140625" style="18" customWidth="1"/>
    <col min="4368" max="4368" width="11" style="18" customWidth="1"/>
    <col min="4369" max="4369" width="7.42578125" style="18" customWidth="1"/>
    <col min="4370" max="4370" width="15.42578125" style="18" customWidth="1"/>
    <col min="4371" max="4371" width="14.85546875" style="18" customWidth="1"/>
    <col min="4372" max="4372" width="7.5703125" style="18" customWidth="1"/>
    <col min="4373" max="4373" width="13.28515625" style="18" customWidth="1"/>
    <col min="4374" max="4374" width="14.28515625" style="18" customWidth="1"/>
    <col min="4375" max="4375" width="7.5703125" style="18" customWidth="1"/>
    <col min="4376" max="4376" width="11" style="18" customWidth="1"/>
    <col min="4377" max="4377" width="11.28515625" style="18" customWidth="1"/>
    <col min="4378" max="4378" width="7.5703125" style="18" customWidth="1"/>
    <col min="4379" max="4379" width="13" style="18" customWidth="1"/>
    <col min="4380" max="4380" width="12.85546875" style="18" customWidth="1"/>
    <col min="4381" max="4381" width="7.5703125" style="18" customWidth="1"/>
    <col min="4382" max="4382" width="12.7109375" style="18" customWidth="1"/>
    <col min="4383" max="4608" width="11.42578125" style="18"/>
    <col min="4609" max="4609" width="20.42578125" style="18" customWidth="1"/>
    <col min="4610" max="4610" width="14.140625" style="18" customWidth="1"/>
    <col min="4611" max="4611" width="10.42578125" style="18" customWidth="1"/>
    <col min="4612" max="4612" width="11.28515625" style="18" customWidth="1"/>
    <col min="4613" max="4613" width="7.5703125" style="18" customWidth="1"/>
    <col min="4614" max="4614" width="11.28515625" style="18" customWidth="1"/>
    <col min="4615" max="4615" width="11.140625" style="18" customWidth="1"/>
    <col min="4616" max="4616" width="7.42578125" style="18" customWidth="1"/>
    <col min="4617" max="4617" width="11.7109375" style="18" customWidth="1"/>
    <col min="4618" max="4618" width="11.5703125" style="18" customWidth="1"/>
    <col min="4619" max="4619" width="7.5703125" style="18" customWidth="1"/>
    <col min="4620" max="4620" width="13.5703125" style="18" customWidth="1"/>
    <col min="4621" max="4621" width="15" style="18" customWidth="1"/>
    <col min="4622" max="4622" width="7.42578125" style="18" customWidth="1"/>
    <col min="4623" max="4623" width="11.140625" style="18" customWidth="1"/>
    <col min="4624" max="4624" width="11" style="18" customWidth="1"/>
    <col min="4625" max="4625" width="7.42578125" style="18" customWidth="1"/>
    <col min="4626" max="4626" width="15.42578125" style="18" customWidth="1"/>
    <col min="4627" max="4627" width="14.85546875" style="18" customWidth="1"/>
    <col min="4628" max="4628" width="7.5703125" style="18" customWidth="1"/>
    <col min="4629" max="4629" width="13.28515625" style="18" customWidth="1"/>
    <col min="4630" max="4630" width="14.28515625" style="18" customWidth="1"/>
    <col min="4631" max="4631" width="7.5703125" style="18" customWidth="1"/>
    <col min="4632" max="4632" width="11" style="18" customWidth="1"/>
    <col min="4633" max="4633" width="11.28515625" style="18" customWidth="1"/>
    <col min="4634" max="4634" width="7.5703125" style="18" customWidth="1"/>
    <col min="4635" max="4635" width="13" style="18" customWidth="1"/>
    <col min="4636" max="4636" width="12.85546875" style="18" customWidth="1"/>
    <col min="4637" max="4637" width="7.5703125" style="18" customWidth="1"/>
    <col min="4638" max="4638" width="12.7109375" style="18" customWidth="1"/>
    <col min="4639" max="4864" width="11.42578125" style="18"/>
    <col min="4865" max="4865" width="20.42578125" style="18" customWidth="1"/>
    <col min="4866" max="4866" width="14.140625" style="18" customWidth="1"/>
    <col min="4867" max="4867" width="10.42578125" style="18" customWidth="1"/>
    <col min="4868" max="4868" width="11.28515625" style="18" customWidth="1"/>
    <col min="4869" max="4869" width="7.5703125" style="18" customWidth="1"/>
    <col min="4870" max="4870" width="11.28515625" style="18" customWidth="1"/>
    <col min="4871" max="4871" width="11.140625" style="18" customWidth="1"/>
    <col min="4872" max="4872" width="7.42578125" style="18" customWidth="1"/>
    <col min="4873" max="4873" width="11.7109375" style="18" customWidth="1"/>
    <col min="4874" max="4874" width="11.5703125" style="18" customWidth="1"/>
    <col min="4875" max="4875" width="7.5703125" style="18" customWidth="1"/>
    <col min="4876" max="4876" width="13.5703125" style="18" customWidth="1"/>
    <col min="4877" max="4877" width="15" style="18" customWidth="1"/>
    <col min="4878" max="4878" width="7.42578125" style="18" customWidth="1"/>
    <col min="4879" max="4879" width="11.140625" style="18" customWidth="1"/>
    <col min="4880" max="4880" width="11" style="18" customWidth="1"/>
    <col min="4881" max="4881" width="7.42578125" style="18" customWidth="1"/>
    <col min="4882" max="4882" width="15.42578125" style="18" customWidth="1"/>
    <col min="4883" max="4883" width="14.85546875" style="18" customWidth="1"/>
    <col min="4884" max="4884" width="7.5703125" style="18" customWidth="1"/>
    <col min="4885" max="4885" width="13.28515625" style="18" customWidth="1"/>
    <col min="4886" max="4886" width="14.28515625" style="18" customWidth="1"/>
    <col min="4887" max="4887" width="7.5703125" style="18" customWidth="1"/>
    <col min="4888" max="4888" width="11" style="18" customWidth="1"/>
    <col min="4889" max="4889" width="11.28515625" style="18" customWidth="1"/>
    <col min="4890" max="4890" width="7.5703125" style="18" customWidth="1"/>
    <col min="4891" max="4891" width="13" style="18" customWidth="1"/>
    <col min="4892" max="4892" width="12.85546875" style="18" customWidth="1"/>
    <col min="4893" max="4893" width="7.5703125" style="18" customWidth="1"/>
    <col min="4894" max="4894" width="12.7109375" style="18" customWidth="1"/>
    <col min="4895" max="5120" width="11.42578125" style="18"/>
    <col min="5121" max="5121" width="20.42578125" style="18" customWidth="1"/>
    <col min="5122" max="5122" width="14.140625" style="18" customWidth="1"/>
    <col min="5123" max="5123" width="10.42578125" style="18" customWidth="1"/>
    <col min="5124" max="5124" width="11.28515625" style="18" customWidth="1"/>
    <col min="5125" max="5125" width="7.5703125" style="18" customWidth="1"/>
    <col min="5126" max="5126" width="11.28515625" style="18" customWidth="1"/>
    <col min="5127" max="5127" width="11.140625" style="18" customWidth="1"/>
    <col min="5128" max="5128" width="7.42578125" style="18" customWidth="1"/>
    <col min="5129" max="5129" width="11.7109375" style="18" customWidth="1"/>
    <col min="5130" max="5130" width="11.5703125" style="18" customWidth="1"/>
    <col min="5131" max="5131" width="7.5703125" style="18" customWidth="1"/>
    <col min="5132" max="5132" width="13.5703125" style="18" customWidth="1"/>
    <col min="5133" max="5133" width="15" style="18" customWidth="1"/>
    <col min="5134" max="5134" width="7.42578125" style="18" customWidth="1"/>
    <col min="5135" max="5135" width="11.140625" style="18" customWidth="1"/>
    <col min="5136" max="5136" width="11" style="18" customWidth="1"/>
    <col min="5137" max="5137" width="7.42578125" style="18" customWidth="1"/>
    <col min="5138" max="5138" width="15.42578125" style="18" customWidth="1"/>
    <col min="5139" max="5139" width="14.85546875" style="18" customWidth="1"/>
    <col min="5140" max="5140" width="7.5703125" style="18" customWidth="1"/>
    <col min="5141" max="5141" width="13.28515625" style="18" customWidth="1"/>
    <col min="5142" max="5142" width="14.28515625" style="18" customWidth="1"/>
    <col min="5143" max="5143" width="7.5703125" style="18" customWidth="1"/>
    <col min="5144" max="5144" width="11" style="18" customWidth="1"/>
    <col min="5145" max="5145" width="11.28515625" style="18" customWidth="1"/>
    <col min="5146" max="5146" width="7.5703125" style="18" customWidth="1"/>
    <col min="5147" max="5147" width="13" style="18" customWidth="1"/>
    <col min="5148" max="5148" width="12.85546875" style="18" customWidth="1"/>
    <col min="5149" max="5149" width="7.5703125" style="18" customWidth="1"/>
    <col min="5150" max="5150" width="12.7109375" style="18" customWidth="1"/>
    <col min="5151" max="5376" width="11.42578125" style="18"/>
    <col min="5377" max="5377" width="20.42578125" style="18" customWidth="1"/>
    <col min="5378" max="5378" width="14.140625" style="18" customWidth="1"/>
    <col min="5379" max="5379" width="10.42578125" style="18" customWidth="1"/>
    <col min="5380" max="5380" width="11.28515625" style="18" customWidth="1"/>
    <col min="5381" max="5381" width="7.5703125" style="18" customWidth="1"/>
    <col min="5382" max="5382" width="11.28515625" style="18" customWidth="1"/>
    <col min="5383" max="5383" width="11.140625" style="18" customWidth="1"/>
    <col min="5384" max="5384" width="7.42578125" style="18" customWidth="1"/>
    <col min="5385" max="5385" width="11.7109375" style="18" customWidth="1"/>
    <col min="5386" max="5386" width="11.5703125" style="18" customWidth="1"/>
    <col min="5387" max="5387" width="7.5703125" style="18" customWidth="1"/>
    <col min="5388" max="5388" width="13.5703125" style="18" customWidth="1"/>
    <col min="5389" max="5389" width="15" style="18" customWidth="1"/>
    <col min="5390" max="5390" width="7.42578125" style="18" customWidth="1"/>
    <col min="5391" max="5391" width="11.140625" style="18" customWidth="1"/>
    <col min="5392" max="5392" width="11" style="18" customWidth="1"/>
    <col min="5393" max="5393" width="7.42578125" style="18" customWidth="1"/>
    <col min="5394" max="5394" width="15.42578125" style="18" customWidth="1"/>
    <col min="5395" max="5395" width="14.85546875" style="18" customWidth="1"/>
    <col min="5396" max="5396" width="7.5703125" style="18" customWidth="1"/>
    <col min="5397" max="5397" width="13.28515625" style="18" customWidth="1"/>
    <col min="5398" max="5398" width="14.28515625" style="18" customWidth="1"/>
    <col min="5399" max="5399" width="7.5703125" style="18" customWidth="1"/>
    <col min="5400" max="5400" width="11" style="18" customWidth="1"/>
    <col min="5401" max="5401" width="11.28515625" style="18" customWidth="1"/>
    <col min="5402" max="5402" width="7.5703125" style="18" customWidth="1"/>
    <col min="5403" max="5403" width="13" style="18" customWidth="1"/>
    <col min="5404" max="5404" width="12.85546875" style="18" customWidth="1"/>
    <col min="5405" max="5405" width="7.5703125" style="18" customWidth="1"/>
    <col min="5406" max="5406" width="12.7109375" style="18" customWidth="1"/>
    <col min="5407" max="5632" width="11.42578125" style="18"/>
    <col min="5633" max="5633" width="20.42578125" style="18" customWidth="1"/>
    <col min="5634" max="5634" width="14.140625" style="18" customWidth="1"/>
    <col min="5635" max="5635" width="10.42578125" style="18" customWidth="1"/>
    <col min="5636" max="5636" width="11.28515625" style="18" customWidth="1"/>
    <col min="5637" max="5637" width="7.5703125" style="18" customWidth="1"/>
    <col min="5638" max="5638" width="11.28515625" style="18" customWidth="1"/>
    <col min="5639" max="5639" width="11.140625" style="18" customWidth="1"/>
    <col min="5640" max="5640" width="7.42578125" style="18" customWidth="1"/>
    <col min="5641" max="5641" width="11.7109375" style="18" customWidth="1"/>
    <col min="5642" max="5642" width="11.5703125" style="18" customWidth="1"/>
    <col min="5643" max="5643" width="7.5703125" style="18" customWidth="1"/>
    <col min="5644" max="5644" width="13.5703125" style="18" customWidth="1"/>
    <col min="5645" max="5645" width="15" style="18" customWidth="1"/>
    <col min="5646" max="5646" width="7.42578125" style="18" customWidth="1"/>
    <col min="5647" max="5647" width="11.140625" style="18" customWidth="1"/>
    <col min="5648" max="5648" width="11" style="18" customWidth="1"/>
    <col min="5649" max="5649" width="7.42578125" style="18" customWidth="1"/>
    <col min="5650" max="5650" width="15.42578125" style="18" customWidth="1"/>
    <col min="5651" max="5651" width="14.85546875" style="18" customWidth="1"/>
    <col min="5652" max="5652" width="7.5703125" style="18" customWidth="1"/>
    <col min="5653" max="5653" width="13.28515625" style="18" customWidth="1"/>
    <col min="5654" max="5654" width="14.28515625" style="18" customWidth="1"/>
    <col min="5655" max="5655" width="7.5703125" style="18" customWidth="1"/>
    <col min="5656" max="5656" width="11" style="18" customWidth="1"/>
    <col min="5657" max="5657" width="11.28515625" style="18" customWidth="1"/>
    <col min="5658" max="5658" width="7.5703125" style="18" customWidth="1"/>
    <col min="5659" max="5659" width="13" style="18" customWidth="1"/>
    <col min="5660" max="5660" width="12.85546875" style="18" customWidth="1"/>
    <col min="5661" max="5661" width="7.5703125" style="18" customWidth="1"/>
    <col min="5662" max="5662" width="12.7109375" style="18" customWidth="1"/>
    <col min="5663" max="5888" width="11.42578125" style="18"/>
    <col min="5889" max="5889" width="20.42578125" style="18" customWidth="1"/>
    <col min="5890" max="5890" width="14.140625" style="18" customWidth="1"/>
    <col min="5891" max="5891" width="10.42578125" style="18" customWidth="1"/>
    <col min="5892" max="5892" width="11.28515625" style="18" customWidth="1"/>
    <col min="5893" max="5893" width="7.5703125" style="18" customWidth="1"/>
    <col min="5894" max="5894" width="11.28515625" style="18" customWidth="1"/>
    <col min="5895" max="5895" width="11.140625" style="18" customWidth="1"/>
    <col min="5896" max="5896" width="7.42578125" style="18" customWidth="1"/>
    <col min="5897" max="5897" width="11.7109375" style="18" customWidth="1"/>
    <col min="5898" max="5898" width="11.5703125" style="18" customWidth="1"/>
    <col min="5899" max="5899" width="7.5703125" style="18" customWidth="1"/>
    <col min="5900" max="5900" width="13.5703125" style="18" customWidth="1"/>
    <col min="5901" max="5901" width="15" style="18" customWidth="1"/>
    <col min="5902" max="5902" width="7.42578125" style="18" customWidth="1"/>
    <col min="5903" max="5903" width="11.140625" style="18" customWidth="1"/>
    <col min="5904" max="5904" width="11" style="18" customWidth="1"/>
    <col min="5905" max="5905" width="7.42578125" style="18" customWidth="1"/>
    <col min="5906" max="5906" width="15.42578125" style="18" customWidth="1"/>
    <col min="5907" max="5907" width="14.85546875" style="18" customWidth="1"/>
    <col min="5908" max="5908" width="7.5703125" style="18" customWidth="1"/>
    <col min="5909" max="5909" width="13.28515625" style="18" customWidth="1"/>
    <col min="5910" max="5910" width="14.28515625" style="18" customWidth="1"/>
    <col min="5911" max="5911" width="7.5703125" style="18" customWidth="1"/>
    <col min="5912" max="5912" width="11" style="18" customWidth="1"/>
    <col min="5913" max="5913" width="11.28515625" style="18" customWidth="1"/>
    <col min="5914" max="5914" width="7.5703125" style="18" customWidth="1"/>
    <col min="5915" max="5915" width="13" style="18" customWidth="1"/>
    <col min="5916" max="5916" width="12.85546875" style="18" customWidth="1"/>
    <col min="5917" max="5917" width="7.5703125" style="18" customWidth="1"/>
    <col min="5918" max="5918" width="12.7109375" style="18" customWidth="1"/>
    <col min="5919" max="6144" width="11.42578125" style="18"/>
    <col min="6145" max="6145" width="20.42578125" style="18" customWidth="1"/>
    <col min="6146" max="6146" width="14.140625" style="18" customWidth="1"/>
    <col min="6147" max="6147" width="10.42578125" style="18" customWidth="1"/>
    <col min="6148" max="6148" width="11.28515625" style="18" customWidth="1"/>
    <col min="6149" max="6149" width="7.5703125" style="18" customWidth="1"/>
    <col min="6150" max="6150" width="11.28515625" style="18" customWidth="1"/>
    <col min="6151" max="6151" width="11.140625" style="18" customWidth="1"/>
    <col min="6152" max="6152" width="7.42578125" style="18" customWidth="1"/>
    <col min="6153" max="6153" width="11.7109375" style="18" customWidth="1"/>
    <col min="6154" max="6154" width="11.5703125" style="18" customWidth="1"/>
    <col min="6155" max="6155" width="7.5703125" style="18" customWidth="1"/>
    <col min="6156" max="6156" width="13.5703125" style="18" customWidth="1"/>
    <col min="6157" max="6157" width="15" style="18" customWidth="1"/>
    <col min="6158" max="6158" width="7.42578125" style="18" customWidth="1"/>
    <col min="6159" max="6159" width="11.140625" style="18" customWidth="1"/>
    <col min="6160" max="6160" width="11" style="18" customWidth="1"/>
    <col min="6161" max="6161" width="7.42578125" style="18" customWidth="1"/>
    <col min="6162" max="6162" width="15.42578125" style="18" customWidth="1"/>
    <col min="6163" max="6163" width="14.85546875" style="18" customWidth="1"/>
    <col min="6164" max="6164" width="7.5703125" style="18" customWidth="1"/>
    <col min="6165" max="6165" width="13.28515625" style="18" customWidth="1"/>
    <col min="6166" max="6166" width="14.28515625" style="18" customWidth="1"/>
    <col min="6167" max="6167" width="7.5703125" style="18" customWidth="1"/>
    <col min="6168" max="6168" width="11" style="18" customWidth="1"/>
    <col min="6169" max="6169" width="11.28515625" style="18" customWidth="1"/>
    <col min="6170" max="6170" width="7.5703125" style="18" customWidth="1"/>
    <col min="6171" max="6171" width="13" style="18" customWidth="1"/>
    <col min="6172" max="6172" width="12.85546875" style="18" customWidth="1"/>
    <col min="6173" max="6173" width="7.5703125" style="18" customWidth="1"/>
    <col min="6174" max="6174" width="12.7109375" style="18" customWidth="1"/>
    <col min="6175" max="6400" width="11.42578125" style="18"/>
    <col min="6401" max="6401" width="20.42578125" style="18" customWidth="1"/>
    <col min="6402" max="6402" width="14.140625" style="18" customWidth="1"/>
    <col min="6403" max="6403" width="10.42578125" style="18" customWidth="1"/>
    <col min="6404" max="6404" width="11.28515625" style="18" customWidth="1"/>
    <col min="6405" max="6405" width="7.5703125" style="18" customWidth="1"/>
    <col min="6406" max="6406" width="11.28515625" style="18" customWidth="1"/>
    <col min="6407" max="6407" width="11.140625" style="18" customWidth="1"/>
    <col min="6408" max="6408" width="7.42578125" style="18" customWidth="1"/>
    <col min="6409" max="6409" width="11.7109375" style="18" customWidth="1"/>
    <col min="6410" max="6410" width="11.5703125" style="18" customWidth="1"/>
    <col min="6411" max="6411" width="7.5703125" style="18" customWidth="1"/>
    <col min="6412" max="6412" width="13.5703125" style="18" customWidth="1"/>
    <col min="6413" max="6413" width="15" style="18" customWidth="1"/>
    <col min="6414" max="6414" width="7.42578125" style="18" customWidth="1"/>
    <col min="6415" max="6415" width="11.140625" style="18" customWidth="1"/>
    <col min="6416" max="6416" width="11" style="18" customWidth="1"/>
    <col min="6417" max="6417" width="7.42578125" style="18" customWidth="1"/>
    <col min="6418" max="6418" width="15.42578125" style="18" customWidth="1"/>
    <col min="6419" max="6419" width="14.85546875" style="18" customWidth="1"/>
    <col min="6420" max="6420" width="7.5703125" style="18" customWidth="1"/>
    <col min="6421" max="6421" width="13.28515625" style="18" customWidth="1"/>
    <col min="6422" max="6422" width="14.28515625" style="18" customWidth="1"/>
    <col min="6423" max="6423" width="7.5703125" style="18" customWidth="1"/>
    <col min="6424" max="6424" width="11" style="18" customWidth="1"/>
    <col min="6425" max="6425" width="11.28515625" style="18" customWidth="1"/>
    <col min="6426" max="6426" width="7.5703125" style="18" customWidth="1"/>
    <col min="6427" max="6427" width="13" style="18" customWidth="1"/>
    <col min="6428" max="6428" width="12.85546875" style="18" customWidth="1"/>
    <col min="6429" max="6429" width="7.5703125" style="18" customWidth="1"/>
    <col min="6430" max="6430" width="12.7109375" style="18" customWidth="1"/>
    <col min="6431" max="6656" width="11.42578125" style="18"/>
    <col min="6657" max="6657" width="20.42578125" style="18" customWidth="1"/>
    <col min="6658" max="6658" width="14.140625" style="18" customWidth="1"/>
    <col min="6659" max="6659" width="10.42578125" style="18" customWidth="1"/>
    <col min="6660" max="6660" width="11.28515625" style="18" customWidth="1"/>
    <col min="6661" max="6661" width="7.5703125" style="18" customWidth="1"/>
    <col min="6662" max="6662" width="11.28515625" style="18" customWidth="1"/>
    <col min="6663" max="6663" width="11.140625" style="18" customWidth="1"/>
    <col min="6664" max="6664" width="7.42578125" style="18" customWidth="1"/>
    <col min="6665" max="6665" width="11.7109375" style="18" customWidth="1"/>
    <col min="6666" max="6666" width="11.5703125" style="18" customWidth="1"/>
    <col min="6667" max="6667" width="7.5703125" style="18" customWidth="1"/>
    <col min="6668" max="6668" width="13.5703125" style="18" customWidth="1"/>
    <col min="6669" max="6669" width="15" style="18" customWidth="1"/>
    <col min="6670" max="6670" width="7.42578125" style="18" customWidth="1"/>
    <col min="6671" max="6671" width="11.140625" style="18" customWidth="1"/>
    <col min="6672" max="6672" width="11" style="18" customWidth="1"/>
    <col min="6673" max="6673" width="7.42578125" style="18" customWidth="1"/>
    <col min="6674" max="6674" width="15.42578125" style="18" customWidth="1"/>
    <col min="6675" max="6675" width="14.85546875" style="18" customWidth="1"/>
    <col min="6676" max="6676" width="7.5703125" style="18" customWidth="1"/>
    <col min="6677" max="6677" width="13.28515625" style="18" customWidth="1"/>
    <col min="6678" max="6678" width="14.28515625" style="18" customWidth="1"/>
    <col min="6679" max="6679" width="7.5703125" style="18" customWidth="1"/>
    <col min="6680" max="6680" width="11" style="18" customWidth="1"/>
    <col min="6681" max="6681" width="11.28515625" style="18" customWidth="1"/>
    <col min="6682" max="6682" width="7.5703125" style="18" customWidth="1"/>
    <col min="6683" max="6683" width="13" style="18" customWidth="1"/>
    <col min="6684" max="6684" width="12.85546875" style="18" customWidth="1"/>
    <col min="6685" max="6685" width="7.5703125" style="18" customWidth="1"/>
    <col min="6686" max="6686" width="12.7109375" style="18" customWidth="1"/>
    <col min="6687" max="6912" width="11.42578125" style="18"/>
    <col min="6913" max="6913" width="20.42578125" style="18" customWidth="1"/>
    <col min="6914" max="6914" width="14.140625" style="18" customWidth="1"/>
    <col min="6915" max="6915" width="10.42578125" style="18" customWidth="1"/>
    <col min="6916" max="6916" width="11.28515625" style="18" customWidth="1"/>
    <col min="6917" max="6917" width="7.5703125" style="18" customWidth="1"/>
    <col min="6918" max="6918" width="11.28515625" style="18" customWidth="1"/>
    <col min="6919" max="6919" width="11.140625" style="18" customWidth="1"/>
    <col min="6920" max="6920" width="7.42578125" style="18" customWidth="1"/>
    <col min="6921" max="6921" width="11.7109375" style="18" customWidth="1"/>
    <col min="6922" max="6922" width="11.5703125" style="18" customWidth="1"/>
    <col min="6923" max="6923" width="7.5703125" style="18" customWidth="1"/>
    <col min="6924" max="6924" width="13.5703125" style="18" customWidth="1"/>
    <col min="6925" max="6925" width="15" style="18" customWidth="1"/>
    <col min="6926" max="6926" width="7.42578125" style="18" customWidth="1"/>
    <col min="6927" max="6927" width="11.140625" style="18" customWidth="1"/>
    <col min="6928" max="6928" width="11" style="18" customWidth="1"/>
    <col min="6929" max="6929" width="7.42578125" style="18" customWidth="1"/>
    <col min="6930" max="6930" width="15.42578125" style="18" customWidth="1"/>
    <col min="6931" max="6931" width="14.85546875" style="18" customWidth="1"/>
    <col min="6932" max="6932" width="7.5703125" style="18" customWidth="1"/>
    <col min="6933" max="6933" width="13.28515625" style="18" customWidth="1"/>
    <col min="6934" max="6934" width="14.28515625" style="18" customWidth="1"/>
    <col min="6935" max="6935" width="7.5703125" style="18" customWidth="1"/>
    <col min="6936" max="6936" width="11" style="18" customWidth="1"/>
    <col min="6937" max="6937" width="11.28515625" style="18" customWidth="1"/>
    <col min="6938" max="6938" width="7.5703125" style="18" customWidth="1"/>
    <col min="6939" max="6939" width="13" style="18" customWidth="1"/>
    <col min="6940" max="6940" width="12.85546875" style="18" customWidth="1"/>
    <col min="6941" max="6941" width="7.5703125" style="18" customWidth="1"/>
    <col min="6942" max="6942" width="12.7109375" style="18" customWidth="1"/>
    <col min="6943" max="7168" width="11.42578125" style="18"/>
    <col min="7169" max="7169" width="20.42578125" style="18" customWidth="1"/>
    <col min="7170" max="7170" width="14.140625" style="18" customWidth="1"/>
    <col min="7171" max="7171" width="10.42578125" style="18" customWidth="1"/>
    <col min="7172" max="7172" width="11.28515625" style="18" customWidth="1"/>
    <col min="7173" max="7173" width="7.5703125" style="18" customWidth="1"/>
    <col min="7174" max="7174" width="11.28515625" style="18" customWidth="1"/>
    <col min="7175" max="7175" width="11.140625" style="18" customWidth="1"/>
    <col min="7176" max="7176" width="7.42578125" style="18" customWidth="1"/>
    <col min="7177" max="7177" width="11.7109375" style="18" customWidth="1"/>
    <col min="7178" max="7178" width="11.5703125" style="18" customWidth="1"/>
    <col min="7179" max="7179" width="7.5703125" style="18" customWidth="1"/>
    <col min="7180" max="7180" width="13.5703125" style="18" customWidth="1"/>
    <col min="7181" max="7181" width="15" style="18" customWidth="1"/>
    <col min="7182" max="7182" width="7.42578125" style="18" customWidth="1"/>
    <col min="7183" max="7183" width="11.140625" style="18" customWidth="1"/>
    <col min="7184" max="7184" width="11" style="18" customWidth="1"/>
    <col min="7185" max="7185" width="7.42578125" style="18" customWidth="1"/>
    <col min="7186" max="7186" width="15.42578125" style="18" customWidth="1"/>
    <col min="7187" max="7187" width="14.85546875" style="18" customWidth="1"/>
    <col min="7188" max="7188" width="7.5703125" style="18" customWidth="1"/>
    <col min="7189" max="7189" width="13.28515625" style="18" customWidth="1"/>
    <col min="7190" max="7190" width="14.28515625" style="18" customWidth="1"/>
    <col min="7191" max="7191" width="7.5703125" style="18" customWidth="1"/>
    <col min="7192" max="7192" width="11" style="18" customWidth="1"/>
    <col min="7193" max="7193" width="11.28515625" style="18" customWidth="1"/>
    <col min="7194" max="7194" width="7.5703125" style="18" customWidth="1"/>
    <col min="7195" max="7195" width="13" style="18" customWidth="1"/>
    <col min="7196" max="7196" width="12.85546875" style="18" customWidth="1"/>
    <col min="7197" max="7197" width="7.5703125" style="18" customWidth="1"/>
    <col min="7198" max="7198" width="12.7109375" style="18" customWidth="1"/>
    <col min="7199" max="7424" width="11.42578125" style="18"/>
    <col min="7425" max="7425" width="20.42578125" style="18" customWidth="1"/>
    <col min="7426" max="7426" width="14.140625" style="18" customWidth="1"/>
    <col min="7427" max="7427" width="10.42578125" style="18" customWidth="1"/>
    <col min="7428" max="7428" width="11.28515625" style="18" customWidth="1"/>
    <col min="7429" max="7429" width="7.5703125" style="18" customWidth="1"/>
    <col min="7430" max="7430" width="11.28515625" style="18" customWidth="1"/>
    <col min="7431" max="7431" width="11.140625" style="18" customWidth="1"/>
    <col min="7432" max="7432" width="7.42578125" style="18" customWidth="1"/>
    <col min="7433" max="7433" width="11.7109375" style="18" customWidth="1"/>
    <col min="7434" max="7434" width="11.5703125" style="18" customWidth="1"/>
    <col min="7435" max="7435" width="7.5703125" style="18" customWidth="1"/>
    <col min="7436" max="7436" width="13.5703125" style="18" customWidth="1"/>
    <col min="7437" max="7437" width="15" style="18" customWidth="1"/>
    <col min="7438" max="7438" width="7.42578125" style="18" customWidth="1"/>
    <col min="7439" max="7439" width="11.140625" style="18" customWidth="1"/>
    <col min="7440" max="7440" width="11" style="18" customWidth="1"/>
    <col min="7441" max="7441" width="7.42578125" style="18" customWidth="1"/>
    <col min="7442" max="7442" width="15.42578125" style="18" customWidth="1"/>
    <col min="7443" max="7443" width="14.85546875" style="18" customWidth="1"/>
    <col min="7444" max="7444" width="7.5703125" style="18" customWidth="1"/>
    <col min="7445" max="7445" width="13.28515625" style="18" customWidth="1"/>
    <col min="7446" max="7446" width="14.28515625" style="18" customWidth="1"/>
    <col min="7447" max="7447" width="7.5703125" style="18" customWidth="1"/>
    <col min="7448" max="7448" width="11" style="18" customWidth="1"/>
    <col min="7449" max="7449" width="11.28515625" style="18" customWidth="1"/>
    <col min="7450" max="7450" width="7.5703125" style="18" customWidth="1"/>
    <col min="7451" max="7451" width="13" style="18" customWidth="1"/>
    <col min="7452" max="7452" width="12.85546875" style="18" customWidth="1"/>
    <col min="7453" max="7453" width="7.5703125" style="18" customWidth="1"/>
    <col min="7454" max="7454" width="12.7109375" style="18" customWidth="1"/>
    <col min="7455" max="7680" width="11.42578125" style="18"/>
    <col min="7681" max="7681" width="20.42578125" style="18" customWidth="1"/>
    <col min="7682" max="7682" width="14.140625" style="18" customWidth="1"/>
    <col min="7683" max="7683" width="10.42578125" style="18" customWidth="1"/>
    <col min="7684" max="7684" width="11.28515625" style="18" customWidth="1"/>
    <col min="7685" max="7685" width="7.5703125" style="18" customWidth="1"/>
    <col min="7686" max="7686" width="11.28515625" style="18" customWidth="1"/>
    <col min="7687" max="7687" width="11.140625" style="18" customWidth="1"/>
    <col min="7688" max="7688" width="7.42578125" style="18" customWidth="1"/>
    <col min="7689" max="7689" width="11.7109375" style="18" customWidth="1"/>
    <col min="7690" max="7690" width="11.5703125" style="18" customWidth="1"/>
    <col min="7691" max="7691" width="7.5703125" style="18" customWidth="1"/>
    <col min="7692" max="7692" width="13.5703125" style="18" customWidth="1"/>
    <col min="7693" max="7693" width="15" style="18" customWidth="1"/>
    <col min="7694" max="7694" width="7.42578125" style="18" customWidth="1"/>
    <col min="7695" max="7695" width="11.140625" style="18" customWidth="1"/>
    <col min="7696" max="7696" width="11" style="18" customWidth="1"/>
    <col min="7697" max="7697" width="7.42578125" style="18" customWidth="1"/>
    <col min="7698" max="7698" width="15.42578125" style="18" customWidth="1"/>
    <col min="7699" max="7699" width="14.85546875" style="18" customWidth="1"/>
    <col min="7700" max="7700" width="7.5703125" style="18" customWidth="1"/>
    <col min="7701" max="7701" width="13.28515625" style="18" customWidth="1"/>
    <col min="7702" max="7702" width="14.28515625" style="18" customWidth="1"/>
    <col min="7703" max="7703" width="7.5703125" style="18" customWidth="1"/>
    <col min="7704" max="7704" width="11" style="18" customWidth="1"/>
    <col min="7705" max="7705" width="11.28515625" style="18" customWidth="1"/>
    <col min="7706" max="7706" width="7.5703125" style="18" customWidth="1"/>
    <col min="7707" max="7707" width="13" style="18" customWidth="1"/>
    <col min="7708" max="7708" width="12.85546875" style="18" customWidth="1"/>
    <col min="7709" max="7709" width="7.5703125" style="18" customWidth="1"/>
    <col min="7710" max="7710" width="12.7109375" style="18" customWidth="1"/>
    <col min="7711" max="7936" width="11.42578125" style="18"/>
    <col min="7937" max="7937" width="20.42578125" style="18" customWidth="1"/>
    <col min="7938" max="7938" width="14.140625" style="18" customWidth="1"/>
    <col min="7939" max="7939" width="10.42578125" style="18" customWidth="1"/>
    <col min="7940" max="7940" width="11.28515625" style="18" customWidth="1"/>
    <col min="7941" max="7941" width="7.5703125" style="18" customWidth="1"/>
    <col min="7942" max="7942" width="11.28515625" style="18" customWidth="1"/>
    <col min="7943" max="7943" width="11.140625" style="18" customWidth="1"/>
    <col min="7944" max="7944" width="7.42578125" style="18" customWidth="1"/>
    <col min="7945" max="7945" width="11.7109375" style="18" customWidth="1"/>
    <col min="7946" max="7946" width="11.5703125" style="18" customWidth="1"/>
    <col min="7947" max="7947" width="7.5703125" style="18" customWidth="1"/>
    <col min="7948" max="7948" width="13.5703125" style="18" customWidth="1"/>
    <col min="7949" max="7949" width="15" style="18" customWidth="1"/>
    <col min="7950" max="7950" width="7.42578125" style="18" customWidth="1"/>
    <col min="7951" max="7951" width="11.140625" style="18" customWidth="1"/>
    <col min="7952" max="7952" width="11" style="18" customWidth="1"/>
    <col min="7953" max="7953" width="7.42578125" style="18" customWidth="1"/>
    <col min="7954" max="7954" width="15.42578125" style="18" customWidth="1"/>
    <col min="7955" max="7955" width="14.85546875" style="18" customWidth="1"/>
    <col min="7956" max="7956" width="7.5703125" style="18" customWidth="1"/>
    <col min="7957" max="7957" width="13.28515625" style="18" customWidth="1"/>
    <col min="7958" max="7958" width="14.28515625" style="18" customWidth="1"/>
    <col min="7959" max="7959" width="7.5703125" style="18" customWidth="1"/>
    <col min="7960" max="7960" width="11" style="18" customWidth="1"/>
    <col min="7961" max="7961" width="11.28515625" style="18" customWidth="1"/>
    <col min="7962" max="7962" width="7.5703125" style="18" customWidth="1"/>
    <col min="7963" max="7963" width="13" style="18" customWidth="1"/>
    <col min="7964" max="7964" width="12.85546875" style="18" customWidth="1"/>
    <col min="7965" max="7965" width="7.5703125" style="18" customWidth="1"/>
    <col min="7966" max="7966" width="12.7109375" style="18" customWidth="1"/>
    <col min="7967" max="8192" width="11.42578125" style="18"/>
    <col min="8193" max="8193" width="20.42578125" style="18" customWidth="1"/>
    <col min="8194" max="8194" width="14.140625" style="18" customWidth="1"/>
    <col min="8195" max="8195" width="10.42578125" style="18" customWidth="1"/>
    <col min="8196" max="8196" width="11.28515625" style="18" customWidth="1"/>
    <col min="8197" max="8197" width="7.5703125" style="18" customWidth="1"/>
    <col min="8198" max="8198" width="11.28515625" style="18" customWidth="1"/>
    <col min="8199" max="8199" width="11.140625" style="18" customWidth="1"/>
    <col min="8200" max="8200" width="7.42578125" style="18" customWidth="1"/>
    <col min="8201" max="8201" width="11.7109375" style="18" customWidth="1"/>
    <col min="8202" max="8202" width="11.5703125" style="18" customWidth="1"/>
    <col min="8203" max="8203" width="7.5703125" style="18" customWidth="1"/>
    <col min="8204" max="8204" width="13.5703125" style="18" customWidth="1"/>
    <col min="8205" max="8205" width="15" style="18" customWidth="1"/>
    <col min="8206" max="8206" width="7.42578125" style="18" customWidth="1"/>
    <col min="8207" max="8207" width="11.140625" style="18" customWidth="1"/>
    <col min="8208" max="8208" width="11" style="18" customWidth="1"/>
    <col min="8209" max="8209" width="7.42578125" style="18" customWidth="1"/>
    <col min="8210" max="8210" width="15.42578125" style="18" customWidth="1"/>
    <col min="8211" max="8211" width="14.85546875" style="18" customWidth="1"/>
    <col min="8212" max="8212" width="7.5703125" style="18" customWidth="1"/>
    <col min="8213" max="8213" width="13.28515625" style="18" customWidth="1"/>
    <col min="8214" max="8214" width="14.28515625" style="18" customWidth="1"/>
    <col min="8215" max="8215" width="7.5703125" style="18" customWidth="1"/>
    <col min="8216" max="8216" width="11" style="18" customWidth="1"/>
    <col min="8217" max="8217" width="11.28515625" style="18" customWidth="1"/>
    <col min="8218" max="8218" width="7.5703125" style="18" customWidth="1"/>
    <col min="8219" max="8219" width="13" style="18" customWidth="1"/>
    <col min="8220" max="8220" width="12.85546875" style="18" customWidth="1"/>
    <col min="8221" max="8221" width="7.5703125" style="18" customWidth="1"/>
    <col min="8222" max="8222" width="12.7109375" style="18" customWidth="1"/>
    <col min="8223" max="8448" width="11.42578125" style="18"/>
    <col min="8449" max="8449" width="20.42578125" style="18" customWidth="1"/>
    <col min="8450" max="8450" width="14.140625" style="18" customWidth="1"/>
    <col min="8451" max="8451" width="10.42578125" style="18" customWidth="1"/>
    <col min="8452" max="8452" width="11.28515625" style="18" customWidth="1"/>
    <col min="8453" max="8453" width="7.5703125" style="18" customWidth="1"/>
    <col min="8454" max="8454" width="11.28515625" style="18" customWidth="1"/>
    <col min="8455" max="8455" width="11.140625" style="18" customWidth="1"/>
    <col min="8456" max="8456" width="7.42578125" style="18" customWidth="1"/>
    <col min="8457" max="8457" width="11.7109375" style="18" customWidth="1"/>
    <col min="8458" max="8458" width="11.5703125" style="18" customWidth="1"/>
    <col min="8459" max="8459" width="7.5703125" style="18" customWidth="1"/>
    <col min="8460" max="8460" width="13.5703125" style="18" customWidth="1"/>
    <col min="8461" max="8461" width="15" style="18" customWidth="1"/>
    <col min="8462" max="8462" width="7.42578125" style="18" customWidth="1"/>
    <col min="8463" max="8463" width="11.140625" style="18" customWidth="1"/>
    <col min="8464" max="8464" width="11" style="18" customWidth="1"/>
    <col min="8465" max="8465" width="7.42578125" style="18" customWidth="1"/>
    <col min="8466" max="8466" width="15.42578125" style="18" customWidth="1"/>
    <col min="8467" max="8467" width="14.85546875" style="18" customWidth="1"/>
    <col min="8468" max="8468" width="7.5703125" style="18" customWidth="1"/>
    <col min="8469" max="8469" width="13.28515625" style="18" customWidth="1"/>
    <col min="8470" max="8470" width="14.28515625" style="18" customWidth="1"/>
    <col min="8471" max="8471" width="7.5703125" style="18" customWidth="1"/>
    <col min="8472" max="8472" width="11" style="18" customWidth="1"/>
    <col min="8473" max="8473" width="11.28515625" style="18" customWidth="1"/>
    <col min="8474" max="8474" width="7.5703125" style="18" customWidth="1"/>
    <col min="8475" max="8475" width="13" style="18" customWidth="1"/>
    <col min="8476" max="8476" width="12.85546875" style="18" customWidth="1"/>
    <col min="8477" max="8477" width="7.5703125" style="18" customWidth="1"/>
    <col min="8478" max="8478" width="12.7109375" style="18" customWidth="1"/>
    <col min="8479" max="8704" width="11.42578125" style="18"/>
    <col min="8705" max="8705" width="20.42578125" style="18" customWidth="1"/>
    <col min="8706" max="8706" width="14.140625" style="18" customWidth="1"/>
    <col min="8707" max="8707" width="10.42578125" style="18" customWidth="1"/>
    <col min="8708" max="8708" width="11.28515625" style="18" customWidth="1"/>
    <col min="8709" max="8709" width="7.5703125" style="18" customWidth="1"/>
    <col min="8710" max="8710" width="11.28515625" style="18" customWidth="1"/>
    <col min="8711" max="8711" width="11.140625" style="18" customWidth="1"/>
    <col min="8712" max="8712" width="7.42578125" style="18" customWidth="1"/>
    <col min="8713" max="8713" width="11.7109375" style="18" customWidth="1"/>
    <col min="8714" max="8714" width="11.5703125" style="18" customWidth="1"/>
    <col min="8715" max="8715" width="7.5703125" style="18" customWidth="1"/>
    <col min="8716" max="8716" width="13.5703125" style="18" customWidth="1"/>
    <col min="8717" max="8717" width="15" style="18" customWidth="1"/>
    <col min="8718" max="8718" width="7.42578125" style="18" customWidth="1"/>
    <col min="8719" max="8719" width="11.140625" style="18" customWidth="1"/>
    <col min="8720" max="8720" width="11" style="18" customWidth="1"/>
    <col min="8721" max="8721" width="7.42578125" style="18" customWidth="1"/>
    <col min="8722" max="8722" width="15.42578125" style="18" customWidth="1"/>
    <col min="8723" max="8723" width="14.85546875" style="18" customWidth="1"/>
    <col min="8724" max="8724" width="7.5703125" style="18" customWidth="1"/>
    <col min="8725" max="8725" width="13.28515625" style="18" customWidth="1"/>
    <col min="8726" max="8726" width="14.28515625" style="18" customWidth="1"/>
    <col min="8727" max="8727" width="7.5703125" style="18" customWidth="1"/>
    <col min="8728" max="8728" width="11" style="18" customWidth="1"/>
    <col min="8729" max="8729" width="11.28515625" style="18" customWidth="1"/>
    <col min="8730" max="8730" width="7.5703125" style="18" customWidth="1"/>
    <col min="8731" max="8731" width="13" style="18" customWidth="1"/>
    <col min="8732" max="8732" width="12.85546875" style="18" customWidth="1"/>
    <col min="8733" max="8733" width="7.5703125" style="18" customWidth="1"/>
    <col min="8734" max="8734" width="12.7109375" style="18" customWidth="1"/>
    <col min="8735" max="8960" width="11.42578125" style="18"/>
    <col min="8961" max="8961" width="20.42578125" style="18" customWidth="1"/>
    <col min="8962" max="8962" width="14.140625" style="18" customWidth="1"/>
    <col min="8963" max="8963" width="10.42578125" style="18" customWidth="1"/>
    <col min="8964" max="8964" width="11.28515625" style="18" customWidth="1"/>
    <col min="8965" max="8965" width="7.5703125" style="18" customWidth="1"/>
    <col min="8966" max="8966" width="11.28515625" style="18" customWidth="1"/>
    <col min="8967" max="8967" width="11.140625" style="18" customWidth="1"/>
    <col min="8968" max="8968" width="7.42578125" style="18" customWidth="1"/>
    <col min="8969" max="8969" width="11.7109375" style="18" customWidth="1"/>
    <col min="8970" max="8970" width="11.5703125" style="18" customWidth="1"/>
    <col min="8971" max="8971" width="7.5703125" style="18" customWidth="1"/>
    <col min="8972" max="8972" width="13.5703125" style="18" customWidth="1"/>
    <col min="8973" max="8973" width="15" style="18" customWidth="1"/>
    <col min="8974" max="8974" width="7.42578125" style="18" customWidth="1"/>
    <col min="8975" max="8975" width="11.140625" style="18" customWidth="1"/>
    <col min="8976" max="8976" width="11" style="18" customWidth="1"/>
    <col min="8977" max="8977" width="7.42578125" style="18" customWidth="1"/>
    <col min="8978" max="8978" width="15.42578125" style="18" customWidth="1"/>
    <col min="8979" max="8979" width="14.85546875" style="18" customWidth="1"/>
    <col min="8980" max="8980" width="7.5703125" style="18" customWidth="1"/>
    <col min="8981" max="8981" width="13.28515625" style="18" customWidth="1"/>
    <col min="8982" max="8982" width="14.28515625" style="18" customWidth="1"/>
    <col min="8983" max="8983" width="7.5703125" style="18" customWidth="1"/>
    <col min="8984" max="8984" width="11" style="18" customWidth="1"/>
    <col min="8985" max="8985" width="11.28515625" style="18" customWidth="1"/>
    <col min="8986" max="8986" width="7.5703125" style="18" customWidth="1"/>
    <col min="8987" max="8987" width="13" style="18" customWidth="1"/>
    <col min="8988" max="8988" width="12.85546875" style="18" customWidth="1"/>
    <col min="8989" max="8989" width="7.5703125" style="18" customWidth="1"/>
    <col min="8990" max="8990" width="12.7109375" style="18" customWidth="1"/>
    <col min="8991" max="9216" width="11.42578125" style="18"/>
    <col min="9217" max="9217" width="20.42578125" style="18" customWidth="1"/>
    <col min="9218" max="9218" width="14.140625" style="18" customWidth="1"/>
    <col min="9219" max="9219" width="10.42578125" style="18" customWidth="1"/>
    <col min="9220" max="9220" width="11.28515625" style="18" customWidth="1"/>
    <col min="9221" max="9221" width="7.5703125" style="18" customWidth="1"/>
    <col min="9222" max="9222" width="11.28515625" style="18" customWidth="1"/>
    <col min="9223" max="9223" width="11.140625" style="18" customWidth="1"/>
    <col min="9224" max="9224" width="7.42578125" style="18" customWidth="1"/>
    <col min="9225" max="9225" width="11.7109375" style="18" customWidth="1"/>
    <col min="9226" max="9226" width="11.5703125" style="18" customWidth="1"/>
    <col min="9227" max="9227" width="7.5703125" style="18" customWidth="1"/>
    <col min="9228" max="9228" width="13.5703125" style="18" customWidth="1"/>
    <col min="9229" max="9229" width="15" style="18" customWidth="1"/>
    <col min="9230" max="9230" width="7.42578125" style="18" customWidth="1"/>
    <col min="9231" max="9231" width="11.140625" style="18" customWidth="1"/>
    <col min="9232" max="9232" width="11" style="18" customWidth="1"/>
    <col min="9233" max="9233" width="7.42578125" style="18" customWidth="1"/>
    <col min="9234" max="9234" width="15.42578125" style="18" customWidth="1"/>
    <col min="9235" max="9235" width="14.85546875" style="18" customWidth="1"/>
    <col min="9236" max="9236" width="7.5703125" style="18" customWidth="1"/>
    <col min="9237" max="9237" width="13.28515625" style="18" customWidth="1"/>
    <col min="9238" max="9238" width="14.28515625" style="18" customWidth="1"/>
    <col min="9239" max="9239" width="7.5703125" style="18" customWidth="1"/>
    <col min="9240" max="9240" width="11" style="18" customWidth="1"/>
    <col min="9241" max="9241" width="11.28515625" style="18" customWidth="1"/>
    <col min="9242" max="9242" width="7.5703125" style="18" customWidth="1"/>
    <col min="9243" max="9243" width="13" style="18" customWidth="1"/>
    <col min="9244" max="9244" width="12.85546875" style="18" customWidth="1"/>
    <col min="9245" max="9245" width="7.5703125" style="18" customWidth="1"/>
    <col min="9246" max="9246" width="12.7109375" style="18" customWidth="1"/>
    <col min="9247" max="9472" width="11.42578125" style="18"/>
    <col min="9473" max="9473" width="20.42578125" style="18" customWidth="1"/>
    <col min="9474" max="9474" width="14.140625" style="18" customWidth="1"/>
    <col min="9475" max="9475" width="10.42578125" style="18" customWidth="1"/>
    <col min="9476" max="9476" width="11.28515625" style="18" customWidth="1"/>
    <col min="9477" max="9477" width="7.5703125" style="18" customWidth="1"/>
    <col min="9478" max="9478" width="11.28515625" style="18" customWidth="1"/>
    <col min="9479" max="9479" width="11.140625" style="18" customWidth="1"/>
    <col min="9480" max="9480" width="7.42578125" style="18" customWidth="1"/>
    <col min="9481" max="9481" width="11.7109375" style="18" customWidth="1"/>
    <col min="9482" max="9482" width="11.5703125" style="18" customWidth="1"/>
    <col min="9483" max="9483" width="7.5703125" style="18" customWidth="1"/>
    <col min="9484" max="9484" width="13.5703125" style="18" customWidth="1"/>
    <col min="9485" max="9485" width="15" style="18" customWidth="1"/>
    <col min="9486" max="9486" width="7.42578125" style="18" customWidth="1"/>
    <col min="9487" max="9487" width="11.140625" style="18" customWidth="1"/>
    <col min="9488" max="9488" width="11" style="18" customWidth="1"/>
    <col min="9489" max="9489" width="7.42578125" style="18" customWidth="1"/>
    <col min="9490" max="9490" width="15.42578125" style="18" customWidth="1"/>
    <col min="9491" max="9491" width="14.85546875" style="18" customWidth="1"/>
    <col min="9492" max="9492" width="7.5703125" style="18" customWidth="1"/>
    <col min="9493" max="9493" width="13.28515625" style="18" customWidth="1"/>
    <col min="9494" max="9494" width="14.28515625" style="18" customWidth="1"/>
    <col min="9495" max="9495" width="7.5703125" style="18" customWidth="1"/>
    <col min="9496" max="9496" width="11" style="18" customWidth="1"/>
    <col min="9497" max="9497" width="11.28515625" style="18" customWidth="1"/>
    <col min="9498" max="9498" width="7.5703125" style="18" customWidth="1"/>
    <col min="9499" max="9499" width="13" style="18" customWidth="1"/>
    <col min="9500" max="9500" width="12.85546875" style="18" customWidth="1"/>
    <col min="9501" max="9501" width="7.5703125" style="18" customWidth="1"/>
    <col min="9502" max="9502" width="12.7109375" style="18" customWidth="1"/>
    <col min="9503" max="9728" width="11.42578125" style="18"/>
    <col min="9729" max="9729" width="20.42578125" style="18" customWidth="1"/>
    <col min="9730" max="9730" width="14.140625" style="18" customWidth="1"/>
    <col min="9731" max="9731" width="10.42578125" style="18" customWidth="1"/>
    <col min="9732" max="9732" width="11.28515625" style="18" customWidth="1"/>
    <col min="9733" max="9733" width="7.5703125" style="18" customWidth="1"/>
    <col min="9734" max="9734" width="11.28515625" style="18" customWidth="1"/>
    <col min="9735" max="9735" width="11.140625" style="18" customWidth="1"/>
    <col min="9736" max="9736" width="7.42578125" style="18" customWidth="1"/>
    <col min="9737" max="9737" width="11.7109375" style="18" customWidth="1"/>
    <col min="9738" max="9738" width="11.5703125" style="18" customWidth="1"/>
    <col min="9739" max="9739" width="7.5703125" style="18" customWidth="1"/>
    <col min="9740" max="9740" width="13.5703125" style="18" customWidth="1"/>
    <col min="9741" max="9741" width="15" style="18" customWidth="1"/>
    <col min="9742" max="9742" width="7.42578125" style="18" customWidth="1"/>
    <col min="9743" max="9743" width="11.140625" style="18" customWidth="1"/>
    <col min="9744" max="9744" width="11" style="18" customWidth="1"/>
    <col min="9745" max="9745" width="7.42578125" style="18" customWidth="1"/>
    <col min="9746" max="9746" width="15.42578125" style="18" customWidth="1"/>
    <col min="9747" max="9747" width="14.85546875" style="18" customWidth="1"/>
    <col min="9748" max="9748" width="7.5703125" style="18" customWidth="1"/>
    <col min="9749" max="9749" width="13.28515625" style="18" customWidth="1"/>
    <col min="9750" max="9750" width="14.28515625" style="18" customWidth="1"/>
    <col min="9751" max="9751" width="7.5703125" style="18" customWidth="1"/>
    <col min="9752" max="9752" width="11" style="18" customWidth="1"/>
    <col min="9753" max="9753" width="11.28515625" style="18" customWidth="1"/>
    <col min="9754" max="9754" width="7.5703125" style="18" customWidth="1"/>
    <col min="9755" max="9755" width="13" style="18" customWidth="1"/>
    <col min="9756" max="9756" width="12.85546875" style="18" customWidth="1"/>
    <col min="9757" max="9757" width="7.5703125" style="18" customWidth="1"/>
    <col min="9758" max="9758" width="12.7109375" style="18" customWidth="1"/>
    <col min="9759" max="9984" width="11.42578125" style="18"/>
    <col min="9985" max="9985" width="20.42578125" style="18" customWidth="1"/>
    <col min="9986" max="9986" width="14.140625" style="18" customWidth="1"/>
    <col min="9987" max="9987" width="10.42578125" style="18" customWidth="1"/>
    <col min="9988" max="9988" width="11.28515625" style="18" customWidth="1"/>
    <col min="9989" max="9989" width="7.5703125" style="18" customWidth="1"/>
    <col min="9990" max="9990" width="11.28515625" style="18" customWidth="1"/>
    <col min="9991" max="9991" width="11.140625" style="18" customWidth="1"/>
    <col min="9992" max="9992" width="7.42578125" style="18" customWidth="1"/>
    <col min="9993" max="9993" width="11.7109375" style="18" customWidth="1"/>
    <col min="9994" max="9994" width="11.5703125" style="18" customWidth="1"/>
    <col min="9995" max="9995" width="7.5703125" style="18" customWidth="1"/>
    <col min="9996" max="9996" width="13.5703125" style="18" customWidth="1"/>
    <col min="9997" max="9997" width="15" style="18" customWidth="1"/>
    <col min="9998" max="9998" width="7.42578125" style="18" customWidth="1"/>
    <col min="9999" max="9999" width="11.140625" style="18" customWidth="1"/>
    <col min="10000" max="10000" width="11" style="18" customWidth="1"/>
    <col min="10001" max="10001" width="7.42578125" style="18" customWidth="1"/>
    <col min="10002" max="10002" width="15.42578125" style="18" customWidth="1"/>
    <col min="10003" max="10003" width="14.85546875" style="18" customWidth="1"/>
    <col min="10004" max="10004" width="7.5703125" style="18" customWidth="1"/>
    <col min="10005" max="10005" width="13.28515625" style="18" customWidth="1"/>
    <col min="10006" max="10006" width="14.28515625" style="18" customWidth="1"/>
    <col min="10007" max="10007" width="7.5703125" style="18" customWidth="1"/>
    <col min="10008" max="10008" width="11" style="18" customWidth="1"/>
    <col min="10009" max="10009" width="11.28515625" style="18" customWidth="1"/>
    <col min="10010" max="10010" width="7.5703125" style="18" customWidth="1"/>
    <col min="10011" max="10011" width="13" style="18" customWidth="1"/>
    <col min="10012" max="10012" width="12.85546875" style="18" customWidth="1"/>
    <col min="10013" max="10013" width="7.5703125" style="18" customWidth="1"/>
    <col min="10014" max="10014" width="12.7109375" style="18" customWidth="1"/>
    <col min="10015" max="10240" width="11.42578125" style="18"/>
    <col min="10241" max="10241" width="20.42578125" style="18" customWidth="1"/>
    <col min="10242" max="10242" width="14.140625" style="18" customWidth="1"/>
    <col min="10243" max="10243" width="10.42578125" style="18" customWidth="1"/>
    <col min="10244" max="10244" width="11.28515625" style="18" customWidth="1"/>
    <col min="10245" max="10245" width="7.5703125" style="18" customWidth="1"/>
    <col min="10246" max="10246" width="11.28515625" style="18" customWidth="1"/>
    <col min="10247" max="10247" width="11.140625" style="18" customWidth="1"/>
    <col min="10248" max="10248" width="7.42578125" style="18" customWidth="1"/>
    <col min="10249" max="10249" width="11.7109375" style="18" customWidth="1"/>
    <col min="10250" max="10250" width="11.5703125" style="18" customWidth="1"/>
    <col min="10251" max="10251" width="7.5703125" style="18" customWidth="1"/>
    <col min="10252" max="10252" width="13.5703125" style="18" customWidth="1"/>
    <col min="10253" max="10253" width="15" style="18" customWidth="1"/>
    <col min="10254" max="10254" width="7.42578125" style="18" customWidth="1"/>
    <col min="10255" max="10255" width="11.140625" style="18" customWidth="1"/>
    <col min="10256" max="10256" width="11" style="18" customWidth="1"/>
    <col min="10257" max="10257" width="7.42578125" style="18" customWidth="1"/>
    <col min="10258" max="10258" width="15.42578125" style="18" customWidth="1"/>
    <col min="10259" max="10259" width="14.85546875" style="18" customWidth="1"/>
    <col min="10260" max="10260" width="7.5703125" style="18" customWidth="1"/>
    <col min="10261" max="10261" width="13.28515625" style="18" customWidth="1"/>
    <col min="10262" max="10262" width="14.28515625" style="18" customWidth="1"/>
    <col min="10263" max="10263" width="7.5703125" style="18" customWidth="1"/>
    <col min="10264" max="10264" width="11" style="18" customWidth="1"/>
    <col min="10265" max="10265" width="11.28515625" style="18" customWidth="1"/>
    <col min="10266" max="10266" width="7.5703125" style="18" customWidth="1"/>
    <col min="10267" max="10267" width="13" style="18" customWidth="1"/>
    <col min="10268" max="10268" width="12.85546875" style="18" customWidth="1"/>
    <col min="10269" max="10269" width="7.5703125" style="18" customWidth="1"/>
    <col min="10270" max="10270" width="12.7109375" style="18" customWidth="1"/>
    <col min="10271" max="10496" width="11.42578125" style="18"/>
    <col min="10497" max="10497" width="20.42578125" style="18" customWidth="1"/>
    <col min="10498" max="10498" width="14.140625" style="18" customWidth="1"/>
    <col min="10499" max="10499" width="10.42578125" style="18" customWidth="1"/>
    <col min="10500" max="10500" width="11.28515625" style="18" customWidth="1"/>
    <col min="10501" max="10501" width="7.5703125" style="18" customWidth="1"/>
    <col min="10502" max="10502" width="11.28515625" style="18" customWidth="1"/>
    <col min="10503" max="10503" width="11.140625" style="18" customWidth="1"/>
    <col min="10504" max="10504" width="7.42578125" style="18" customWidth="1"/>
    <col min="10505" max="10505" width="11.7109375" style="18" customWidth="1"/>
    <col min="10506" max="10506" width="11.5703125" style="18" customWidth="1"/>
    <col min="10507" max="10507" width="7.5703125" style="18" customWidth="1"/>
    <col min="10508" max="10508" width="13.5703125" style="18" customWidth="1"/>
    <col min="10509" max="10509" width="15" style="18" customWidth="1"/>
    <col min="10510" max="10510" width="7.42578125" style="18" customWidth="1"/>
    <col min="10511" max="10511" width="11.140625" style="18" customWidth="1"/>
    <col min="10512" max="10512" width="11" style="18" customWidth="1"/>
    <col min="10513" max="10513" width="7.42578125" style="18" customWidth="1"/>
    <col min="10514" max="10514" width="15.42578125" style="18" customWidth="1"/>
    <col min="10515" max="10515" width="14.85546875" style="18" customWidth="1"/>
    <col min="10516" max="10516" width="7.5703125" style="18" customWidth="1"/>
    <col min="10517" max="10517" width="13.28515625" style="18" customWidth="1"/>
    <col min="10518" max="10518" width="14.28515625" style="18" customWidth="1"/>
    <col min="10519" max="10519" width="7.5703125" style="18" customWidth="1"/>
    <col min="10520" max="10520" width="11" style="18" customWidth="1"/>
    <col min="10521" max="10521" width="11.28515625" style="18" customWidth="1"/>
    <col min="10522" max="10522" width="7.5703125" style="18" customWidth="1"/>
    <col min="10523" max="10523" width="13" style="18" customWidth="1"/>
    <col min="10524" max="10524" width="12.85546875" style="18" customWidth="1"/>
    <col min="10525" max="10525" width="7.5703125" style="18" customWidth="1"/>
    <col min="10526" max="10526" width="12.7109375" style="18" customWidth="1"/>
    <col min="10527" max="10752" width="11.42578125" style="18"/>
    <col min="10753" max="10753" width="20.42578125" style="18" customWidth="1"/>
    <col min="10754" max="10754" width="14.140625" style="18" customWidth="1"/>
    <col min="10755" max="10755" width="10.42578125" style="18" customWidth="1"/>
    <col min="10756" max="10756" width="11.28515625" style="18" customWidth="1"/>
    <col min="10757" max="10757" width="7.5703125" style="18" customWidth="1"/>
    <col min="10758" max="10758" width="11.28515625" style="18" customWidth="1"/>
    <col min="10759" max="10759" width="11.140625" style="18" customWidth="1"/>
    <col min="10760" max="10760" width="7.42578125" style="18" customWidth="1"/>
    <col min="10761" max="10761" width="11.7109375" style="18" customWidth="1"/>
    <col min="10762" max="10762" width="11.5703125" style="18" customWidth="1"/>
    <col min="10763" max="10763" width="7.5703125" style="18" customWidth="1"/>
    <col min="10764" max="10764" width="13.5703125" style="18" customWidth="1"/>
    <col min="10765" max="10765" width="15" style="18" customWidth="1"/>
    <col min="10766" max="10766" width="7.42578125" style="18" customWidth="1"/>
    <col min="10767" max="10767" width="11.140625" style="18" customWidth="1"/>
    <col min="10768" max="10768" width="11" style="18" customWidth="1"/>
    <col min="10769" max="10769" width="7.42578125" style="18" customWidth="1"/>
    <col min="10770" max="10770" width="15.42578125" style="18" customWidth="1"/>
    <col min="10771" max="10771" width="14.85546875" style="18" customWidth="1"/>
    <col min="10772" max="10772" width="7.5703125" style="18" customWidth="1"/>
    <col min="10773" max="10773" width="13.28515625" style="18" customWidth="1"/>
    <col min="10774" max="10774" width="14.28515625" style="18" customWidth="1"/>
    <col min="10775" max="10775" width="7.5703125" style="18" customWidth="1"/>
    <col min="10776" max="10776" width="11" style="18" customWidth="1"/>
    <col min="10777" max="10777" width="11.28515625" style="18" customWidth="1"/>
    <col min="10778" max="10778" width="7.5703125" style="18" customWidth="1"/>
    <col min="10779" max="10779" width="13" style="18" customWidth="1"/>
    <col min="10780" max="10780" width="12.85546875" style="18" customWidth="1"/>
    <col min="10781" max="10781" width="7.5703125" style="18" customWidth="1"/>
    <col min="10782" max="10782" width="12.7109375" style="18" customWidth="1"/>
    <col min="10783" max="11008" width="11.42578125" style="18"/>
    <col min="11009" max="11009" width="20.42578125" style="18" customWidth="1"/>
    <col min="11010" max="11010" width="14.140625" style="18" customWidth="1"/>
    <col min="11011" max="11011" width="10.42578125" style="18" customWidth="1"/>
    <col min="11012" max="11012" width="11.28515625" style="18" customWidth="1"/>
    <col min="11013" max="11013" width="7.5703125" style="18" customWidth="1"/>
    <col min="11014" max="11014" width="11.28515625" style="18" customWidth="1"/>
    <col min="11015" max="11015" width="11.140625" style="18" customWidth="1"/>
    <col min="11016" max="11016" width="7.42578125" style="18" customWidth="1"/>
    <col min="11017" max="11017" width="11.7109375" style="18" customWidth="1"/>
    <col min="11018" max="11018" width="11.5703125" style="18" customWidth="1"/>
    <col min="11019" max="11019" width="7.5703125" style="18" customWidth="1"/>
    <col min="11020" max="11020" width="13.5703125" style="18" customWidth="1"/>
    <col min="11021" max="11021" width="15" style="18" customWidth="1"/>
    <col min="11022" max="11022" width="7.42578125" style="18" customWidth="1"/>
    <col min="11023" max="11023" width="11.140625" style="18" customWidth="1"/>
    <col min="11024" max="11024" width="11" style="18" customWidth="1"/>
    <col min="11025" max="11025" width="7.42578125" style="18" customWidth="1"/>
    <col min="11026" max="11026" width="15.42578125" style="18" customWidth="1"/>
    <col min="11027" max="11027" width="14.85546875" style="18" customWidth="1"/>
    <col min="11028" max="11028" width="7.5703125" style="18" customWidth="1"/>
    <col min="11029" max="11029" width="13.28515625" style="18" customWidth="1"/>
    <col min="11030" max="11030" width="14.28515625" style="18" customWidth="1"/>
    <col min="11031" max="11031" width="7.5703125" style="18" customWidth="1"/>
    <col min="11032" max="11032" width="11" style="18" customWidth="1"/>
    <col min="11033" max="11033" width="11.28515625" style="18" customWidth="1"/>
    <col min="11034" max="11034" width="7.5703125" style="18" customWidth="1"/>
    <col min="11035" max="11035" width="13" style="18" customWidth="1"/>
    <col min="11036" max="11036" width="12.85546875" style="18" customWidth="1"/>
    <col min="11037" max="11037" width="7.5703125" style="18" customWidth="1"/>
    <col min="11038" max="11038" width="12.7109375" style="18" customWidth="1"/>
    <col min="11039" max="11264" width="11.42578125" style="18"/>
    <col min="11265" max="11265" width="20.42578125" style="18" customWidth="1"/>
    <col min="11266" max="11266" width="14.140625" style="18" customWidth="1"/>
    <col min="11267" max="11267" width="10.42578125" style="18" customWidth="1"/>
    <col min="11268" max="11268" width="11.28515625" style="18" customWidth="1"/>
    <col min="11269" max="11269" width="7.5703125" style="18" customWidth="1"/>
    <col min="11270" max="11270" width="11.28515625" style="18" customWidth="1"/>
    <col min="11271" max="11271" width="11.140625" style="18" customWidth="1"/>
    <col min="11272" max="11272" width="7.42578125" style="18" customWidth="1"/>
    <col min="11273" max="11273" width="11.7109375" style="18" customWidth="1"/>
    <col min="11274" max="11274" width="11.5703125" style="18" customWidth="1"/>
    <col min="11275" max="11275" width="7.5703125" style="18" customWidth="1"/>
    <col min="11276" max="11276" width="13.5703125" style="18" customWidth="1"/>
    <col min="11277" max="11277" width="15" style="18" customWidth="1"/>
    <col min="11278" max="11278" width="7.42578125" style="18" customWidth="1"/>
    <col min="11279" max="11279" width="11.140625" style="18" customWidth="1"/>
    <col min="11280" max="11280" width="11" style="18" customWidth="1"/>
    <col min="11281" max="11281" width="7.42578125" style="18" customWidth="1"/>
    <col min="11282" max="11282" width="15.42578125" style="18" customWidth="1"/>
    <col min="11283" max="11283" width="14.85546875" style="18" customWidth="1"/>
    <col min="11284" max="11284" width="7.5703125" style="18" customWidth="1"/>
    <col min="11285" max="11285" width="13.28515625" style="18" customWidth="1"/>
    <col min="11286" max="11286" width="14.28515625" style="18" customWidth="1"/>
    <col min="11287" max="11287" width="7.5703125" style="18" customWidth="1"/>
    <col min="11288" max="11288" width="11" style="18" customWidth="1"/>
    <col min="11289" max="11289" width="11.28515625" style="18" customWidth="1"/>
    <col min="11290" max="11290" width="7.5703125" style="18" customWidth="1"/>
    <col min="11291" max="11291" width="13" style="18" customWidth="1"/>
    <col min="11292" max="11292" width="12.85546875" style="18" customWidth="1"/>
    <col min="11293" max="11293" width="7.5703125" style="18" customWidth="1"/>
    <col min="11294" max="11294" width="12.7109375" style="18" customWidth="1"/>
    <col min="11295" max="11520" width="11.42578125" style="18"/>
    <col min="11521" max="11521" width="20.42578125" style="18" customWidth="1"/>
    <col min="11522" max="11522" width="14.140625" style="18" customWidth="1"/>
    <col min="11523" max="11523" width="10.42578125" style="18" customWidth="1"/>
    <col min="11524" max="11524" width="11.28515625" style="18" customWidth="1"/>
    <col min="11525" max="11525" width="7.5703125" style="18" customWidth="1"/>
    <col min="11526" max="11526" width="11.28515625" style="18" customWidth="1"/>
    <col min="11527" max="11527" width="11.140625" style="18" customWidth="1"/>
    <col min="11528" max="11528" width="7.42578125" style="18" customWidth="1"/>
    <col min="11529" max="11529" width="11.7109375" style="18" customWidth="1"/>
    <col min="11530" max="11530" width="11.5703125" style="18" customWidth="1"/>
    <col min="11531" max="11531" width="7.5703125" style="18" customWidth="1"/>
    <col min="11532" max="11532" width="13.5703125" style="18" customWidth="1"/>
    <col min="11533" max="11533" width="15" style="18" customWidth="1"/>
    <col min="11534" max="11534" width="7.42578125" style="18" customWidth="1"/>
    <col min="11535" max="11535" width="11.140625" style="18" customWidth="1"/>
    <col min="11536" max="11536" width="11" style="18" customWidth="1"/>
    <col min="11537" max="11537" width="7.42578125" style="18" customWidth="1"/>
    <col min="11538" max="11538" width="15.42578125" style="18" customWidth="1"/>
    <col min="11539" max="11539" width="14.85546875" style="18" customWidth="1"/>
    <col min="11540" max="11540" width="7.5703125" style="18" customWidth="1"/>
    <col min="11541" max="11541" width="13.28515625" style="18" customWidth="1"/>
    <col min="11542" max="11542" width="14.28515625" style="18" customWidth="1"/>
    <col min="11543" max="11543" width="7.5703125" style="18" customWidth="1"/>
    <col min="11544" max="11544" width="11" style="18" customWidth="1"/>
    <col min="11545" max="11545" width="11.28515625" style="18" customWidth="1"/>
    <col min="11546" max="11546" width="7.5703125" style="18" customWidth="1"/>
    <col min="11547" max="11547" width="13" style="18" customWidth="1"/>
    <col min="11548" max="11548" width="12.85546875" style="18" customWidth="1"/>
    <col min="11549" max="11549" width="7.5703125" style="18" customWidth="1"/>
    <col min="11550" max="11550" width="12.7109375" style="18" customWidth="1"/>
    <col min="11551" max="11776" width="11.42578125" style="18"/>
    <col min="11777" max="11777" width="20.42578125" style="18" customWidth="1"/>
    <col min="11778" max="11778" width="14.140625" style="18" customWidth="1"/>
    <col min="11779" max="11779" width="10.42578125" style="18" customWidth="1"/>
    <col min="11780" max="11780" width="11.28515625" style="18" customWidth="1"/>
    <col min="11781" max="11781" width="7.5703125" style="18" customWidth="1"/>
    <col min="11782" max="11782" width="11.28515625" style="18" customWidth="1"/>
    <col min="11783" max="11783" width="11.140625" style="18" customWidth="1"/>
    <col min="11784" max="11784" width="7.42578125" style="18" customWidth="1"/>
    <col min="11785" max="11785" width="11.7109375" style="18" customWidth="1"/>
    <col min="11786" max="11786" width="11.5703125" style="18" customWidth="1"/>
    <col min="11787" max="11787" width="7.5703125" style="18" customWidth="1"/>
    <col min="11788" max="11788" width="13.5703125" style="18" customWidth="1"/>
    <col min="11789" max="11789" width="15" style="18" customWidth="1"/>
    <col min="11790" max="11790" width="7.42578125" style="18" customWidth="1"/>
    <col min="11791" max="11791" width="11.140625" style="18" customWidth="1"/>
    <col min="11792" max="11792" width="11" style="18" customWidth="1"/>
    <col min="11793" max="11793" width="7.42578125" style="18" customWidth="1"/>
    <col min="11794" max="11794" width="15.42578125" style="18" customWidth="1"/>
    <col min="11795" max="11795" width="14.85546875" style="18" customWidth="1"/>
    <col min="11796" max="11796" width="7.5703125" style="18" customWidth="1"/>
    <col min="11797" max="11797" width="13.28515625" style="18" customWidth="1"/>
    <col min="11798" max="11798" width="14.28515625" style="18" customWidth="1"/>
    <col min="11799" max="11799" width="7.5703125" style="18" customWidth="1"/>
    <col min="11800" max="11800" width="11" style="18" customWidth="1"/>
    <col min="11801" max="11801" width="11.28515625" style="18" customWidth="1"/>
    <col min="11802" max="11802" width="7.5703125" style="18" customWidth="1"/>
    <col min="11803" max="11803" width="13" style="18" customWidth="1"/>
    <col min="11804" max="11804" width="12.85546875" style="18" customWidth="1"/>
    <col min="11805" max="11805" width="7.5703125" style="18" customWidth="1"/>
    <col min="11806" max="11806" width="12.7109375" style="18" customWidth="1"/>
    <col min="11807" max="12032" width="11.42578125" style="18"/>
    <col min="12033" max="12033" width="20.42578125" style="18" customWidth="1"/>
    <col min="12034" max="12034" width="14.140625" style="18" customWidth="1"/>
    <col min="12035" max="12035" width="10.42578125" style="18" customWidth="1"/>
    <col min="12036" max="12036" width="11.28515625" style="18" customWidth="1"/>
    <col min="12037" max="12037" width="7.5703125" style="18" customWidth="1"/>
    <col min="12038" max="12038" width="11.28515625" style="18" customWidth="1"/>
    <col min="12039" max="12039" width="11.140625" style="18" customWidth="1"/>
    <col min="12040" max="12040" width="7.42578125" style="18" customWidth="1"/>
    <col min="12041" max="12041" width="11.7109375" style="18" customWidth="1"/>
    <col min="12042" max="12042" width="11.5703125" style="18" customWidth="1"/>
    <col min="12043" max="12043" width="7.5703125" style="18" customWidth="1"/>
    <col min="12044" max="12044" width="13.5703125" style="18" customWidth="1"/>
    <col min="12045" max="12045" width="15" style="18" customWidth="1"/>
    <col min="12046" max="12046" width="7.42578125" style="18" customWidth="1"/>
    <col min="12047" max="12047" width="11.140625" style="18" customWidth="1"/>
    <col min="12048" max="12048" width="11" style="18" customWidth="1"/>
    <col min="12049" max="12049" width="7.42578125" style="18" customWidth="1"/>
    <col min="12050" max="12050" width="15.42578125" style="18" customWidth="1"/>
    <col min="12051" max="12051" width="14.85546875" style="18" customWidth="1"/>
    <col min="12052" max="12052" width="7.5703125" style="18" customWidth="1"/>
    <col min="12053" max="12053" width="13.28515625" style="18" customWidth="1"/>
    <col min="12054" max="12054" width="14.28515625" style="18" customWidth="1"/>
    <col min="12055" max="12055" width="7.5703125" style="18" customWidth="1"/>
    <col min="12056" max="12056" width="11" style="18" customWidth="1"/>
    <col min="12057" max="12057" width="11.28515625" style="18" customWidth="1"/>
    <col min="12058" max="12058" width="7.5703125" style="18" customWidth="1"/>
    <col min="12059" max="12059" width="13" style="18" customWidth="1"/>
    <col min="12060" max="12060" width="12.85546875" style="18" customWidth="1"/>
    <col min="12061" max="12061" width="7.5703125" style="18" customWidth="1"/>
    <col min="12062" max="12062" width="12.7109375" style="18" customWidth="1"/>
    <col min="12063" max="12288" width="11.42578125" style="18"/>
    <col min="12289" max="12289" width="20.42578125" style="18" customWidth="1"/>
    <col min="12290" max="12290" width="14.140625" style="18" customWidth="1"/>
    <col min="12291" max="12291" width="10.42578125" style="18" customWidth="1"/>
    <col min="12292" max="12292" width="11.28515625" style="18" customWidth="1"/>
    <col min="12293" max="12293" width="7.5703125" style="18" customWidth="1"/>
    <col min="12294" max="12294" width="11.28515625" style="18" customWidth="1"/>
    <col min="12295" max="12295" width="11.140625" style="18" customWidth="1"/>
    <col min="12296" max="12296" width="7.42578125" style="18" customWidth="1"/>
    <col min="12297" max="12297" width="11.7109375" style="18" customWidth="1"/>
    <col min="12298" max="12298" width="11.5703125" style="18" customWidth="1"/>
    <col min="12299" max="12299" width="7.5703125" style="18" customWidth="1"/>
    <col min="12300" max="12300" width="13.5703125" style="18" customWidth="1"/>
    <col min="12301" max="12301" width="15" style="18" customWidth="1"/>
    <col min="12302" max="12302" width="7.42578125" style="18" customWidth="1"/>
    <col min="12303" max="12303" width="11.140625" style="18" customWidth="1"/>
    <col min="12304" max="12304" width="11" style="18" customWidth="1"/>
    <col min="12305" max="12305" width="7.42578125" style="18" customWidth="1"/>
    <col min="12306" max="12306" width="15.42578125" style="18" customWidth="1"/>
    <col min="12307" max="12307" width="14.85546875" style="18" customWidth="1"/>
    <col min="12308" max="12308" width="7.5703125" style="18" customWidth="1"/>
    <col min="12309" max="12309" width="13.28515625" style="18" customWidth="1"/>
    <col min="12310" max="12310" width="14.28515625" style="18" customWidth="1"/>
    <col min="12311" max="12311" width="7.5703125" style="18" customWidth="1"/>
    <col min="12312" max="12312" width="11" style="18" customWidth="1"/>
    <col min="12313" max="12313" width="11.28515625" style="18" customWidth="1"/>
    <col min="12314" max="12314" width="7.5703125" style="18" customWidth="1"/>
    <col min="12315" max="12315" width="13" style="18" customWidth="1"/>
    <col min="12316" max="12316" width="12.85546875" style="18" customWidth="1"/>
    <col min="12317" max="12317" width="7.5703125" style="18" customWidth="1"/>
    <col min="12318" max="12318" width="12.7109375" style="18" customWidth="1"/>
    <col min="12319" max="12544" width="11.42578125" style="18"/>
    <col min="12545" max="12545" width="20.42578125" style="18" customWidth="1"/>
    <col min="12546" max="12546" width="14.140625" style="18" customWidth="1"/>
    <col min="12547" max="12547" width="10.42578125" style="18" customWidth="1"/>
    <col min="12548" max="12548" width="11.28515625" style="18" customWidth="1"/>
    <col min="12549" max="12549" width="7.5703125" style="18" customWidth="1"/>
    <col min="12550" max="12550" width="11.28515625" style="18" customWidth="1"/>
    <col min="12551" max="12551" width="11.140625" style="18" customWidth="1"/>
    <col min="12552" max="12552" width="7.42578125" style="18" customWidth="1"/>
    <col min="12553" max="12553" width="11.7109375" style="18" customWidth="1"/>
    <col min="12554" max="12554" width="11.5703125" style="18" customWidth="1"/>
    <col min="12555" max="12555" width="7.5703125" style="18" customWidth="1"/>
    <col min="12556" max="12556" width="13.5703125" style="18" customWidth="1"/>
    <col min="12557" max="12557" width="15" style="18" customWidth="1"/>
    <col min="12558" max="12558" width="7.42578125" style="18" customWidth="1"/>
    <col min="12559" max="12559" width="11.140625" style="18" customWidth="1"/>
    <col min="12560" max="12560" width="11" style="18" customWidth="1"/>
    <col min="12561" max="12561" width="7.42578125" style="18" customWidth="1"/>
    <col min="12562" max="12562" width="15.42578125" style="18" customWidth="1"/>
    <col min="12563" max="12563" width="14.85546875" style="18" customWidth="1"/>
    <col min="12564" max="12564" width="7.5703125" style="18" customWidth="1"/>
    <col min="12565" max="12565" width="13.28515625" style="18" customWidth="1"/>
    <col min="12566" max="12566" width="14.28515625" style="18" customWidth="1"/>
    <col min="12567" max="12567" width="7.5703125" style="18" customWidth="1"/>
    <col min="12568" max="12568" width="11" style="18" customWidth="1"/>
    <col min="12569" max="12569" width="11.28515625" style="18" customWidth="1"/>
    <col min="12570" max="12570" width="7.5703125" style="18" customWidth="1"/>
    <col min="12571" max="12571" width="13" style="18" customWidth="1"/>
    <col min="12572" max="12572" width="12.85546875" style="18" customWidth="1"/>
    <col min="12573" max="12573" width="7.5703125" style="18" customWidth="1"/>
    <col min="12574" max="12574" width="12.7109375" style="18" customWidth="1"/>
    <col min="12575" max="12800" width="11.42578125" style="18"/>
    <col min="12801" max="12801" width="20.42578125" style="18" customWidth="1"/>
    <col min="12802" max="12802" width="14.140625" style="18" customWidth="1"/>
    <col min="12803" max="12803" width="10.42578125" style="18" customWidth="1"/>
    <col min="12804" max="12804" width="11.28515625" style="18" customWidth="1"/>
    <col min="12805" max="12805" width="7.5703125" style="18" customWidth="1"/>
    <col min="12806" max="12806" width="11.28515625" style="18" customWidth="1"/>
    <col min="12807" max="12807" width="11.140625" style="18" customWidth="1"/>
    <col min="12808" max="12808" width="7.42578125" style="18" customWidth="1"/>
    <col min="12809" max="12809" width="11.7109375" style="18" customWidth="1"/>
    <col min="12810" max="12810" width="11.5703125" style="18" customWidth="1"/>
    <col min="12811" max="12811" width="7.5703125" style="18" customWidth="1"/>
    <col min="12812" max="12812" width="13.5703125" style="18" customWidth="1"/>
    <col min="12813" max="12813" width="15" style="18" customWidth="1"/>
    <col min="12814" max="12814" width="7.42578125" style="18" customWidth="1"/>
    <col min="12815" max="12815" width="11.140625" style="18" customWidth="1"/>
    <col min="12816" max="12816" width="11" style="18" customWidth="1"/>
    <col min="12817" max="12817" width="7.42578125" style="18" customWidth="1"/>
    <col min="12818" max="12818" width="15.42578125" style="18" customWidth="1"/>
    <col min="12819" max="12819" width="14.85546875" style="18" customWidth="1"/>
    <col min="12820" max="12820" width="7.5703125" style="18" customWidth="1"/>
    <col min="12821" max="12821" width="13.28515625" style="18" customWidth="1"/>
    <col min="12822" max="12822" width="14.28515625" style="18" customWidth="1"/>
    <col min="12823" max="12823" width="7.5703125" style="18" customWidth="1"/>
    <col min="12824" max="12824" width="11" style="18" customWidth="1"/>
    <col min="12825" max="12825" width="11.28515625" style="18" customWidth="1"/>
    <col min="12826" max="12826" width="7.5703125" style="18" customWidth="1"/>
    <col min="12827" max="12827" width="13" style="18" customWidth="1"/>
    <col min="12828" max="12828" width="12.85546875" style="18" customWidth="1"/>
    <col min="12829" max="12829" width="7.5703125" style="18" customWidth="1"/>
    <col min="12830" max="12830" width="12.7109375" style="18" customWidth="1"/>
    <col min="12831" max="13056" width="11.42578125" style="18"/>
    <col min="13057" max="13057" width="20.42578125" style="18" customWidth="1"/>
    <col min="13058" max="13058" width="14.140625" style="18" customWidth="1"/>
    <col min="13059" max="13059" width="10.42578125" style="18" customWidth="1"/>
    <col min="13060" max="13060" width="11.28515625" style="18" customWidth="1"/>
    <col min="13061" max="13061" width="7.5703125" style="18" customWidth="1"/>
    <col min="13062" max="13062" width="11.28515625" style="18" customWidth="1"/>
    <col min="13063" max="13063" width="11.140625" style="18" customWidth="1"/>
    <col min="13064" max="13064" width="7.42578125" style="18" customWidth="1"/>
    <col min="13065" max="13065" width="11.7109375" style="18" customWidth="1"/>
    <col min="13066" max="13066" width="11.5703125" style="18" customWidth="1"/>
    <col min="13067" max="13067" width="7.5703125" style="18" customWidth="1"/>
    <col min="13068" max="13068" width="13.5703125" style="18" customWidth="1"/>
    <col min="13069" max="13069" width="15" style="18" customWidth="1"/>
    <col min="13070" max="13070" width="7.42578125" style="18" customWidth="1"/>
    <col min="13071" max="13071" width="11.140625" style="18" customWidth="1"/>
    <col min="13072" max="13072" width="11" style="18" customWidth="1"/>
    <col min="13073" max="13073" width="7.42578125" style="18" customWidth="1"/>
    <col min="13074" max="13074" width="15.42578125" style="18" customWidth="1"/>
    <col min="13075" max="13075" width="14.85546875" style="18" customWidth="1"/>
    <col min="13076" max="13076" width="7.5703125" style="18" customWidth="1"/>
    <col min="13077" max="13077" width="13.28515625" style="18" customWidth="1"/>
    <col min="13078" max="13078" width="14.28515625" style="18" customWidth="1"/>
    <col min="13079" max="13079" width="7.5703125" style="18" customWidth="1"/>
    <col min="13080" max="13080" width="11" style="18" customWidth="1"/>
    <col min="13081" max="13081" width="11.28515625" style="18" customWidth="1"/>
    <col min="13082" max="13082" width="7.5703125" style="18" customWidth="1"/>
    <col min="13083" max="13083" width="13" style="18" customWidth="1"/>
    <col min="13084" max="13084" width="12.85546875" style="18" customWidth="1"/>
    <col min="13085" max="13085" width="7.5703125" style="18" customWidth="1"/>
    <col min="13086" max="13086" width="12.7109375" style="18" customWidth="1"/>
    <col min="13087" max="13312" width="11.42578125" style="18"/>
    <col min="13313" max="13313" width="20.42578125" style="18" customWidth="1"/>
    <col min="13314" max="13314" width="14.140625" style="18" customWidth="1"/>
    <col min="13315" max="13315" width="10.42578125" style="18" customWidth="1"/>
    <col min="13316" max="13316" width="11.28515625" style="18" customWidth="1"/>
    <col min="13317" max="13317" width="7.5703125" style="18" customWidth="1"/>
    <col min="13318" max="13318" width="11.28515625" style="18" customWidth="1"/>
    <col min="13319" max="13319" width="11.140625" style="18" customWidth="1"/>
    <col min="13320" max="13320" width="7.42578125" style="18" customWidth="1"/>
    <col min="13321" max="13321" width="11.7109375" style="18" customWidth="1"/>
    <col min="13322" max="13322" width="11.5703125" style="18" customWidth="1"/>
    <col min="13323" max="13323" width="7.5703125" style="18" customWidth="1"/>
    <col min="13324" max="13324" width="13.5703125" style="18" customWidth="1"/>
    <col min="13325" max="13325" width="15" style="18" customWidth="1"/>
    <col min="13326" max="13326" width="7.42578125" style="18" customWidth="1"/>
    <col min="13327" max="13327" width="11.140625" style="18" customWidth="1"/>
    <col min="13328" max="13328" width="11" style="18" customWidth="1"/>
    <col min="13329" max="13329" width="7.42578125" style="18" customWidth="1"/>
    <col min="13330" max="13330" width="15.42578125" style="18" customWidth="1"/>
    <col min="13331" max="13331" width="14.85546875" style="18" customWidth="1"/>
    <col min="13332" max="13332" width="7.5703125" style="18" customWidth="1"/>
    <col min="13333" max="13333" width="13.28515625" style="18" customWidth="1"/>
    <col min="13334" max="13334" width="14.28515625" style="18" customWidth="1"/>
    <col min="13335" max="13335" width="7.5703125" style="18" customWidth="1"/>
    <col min="13336" max="13336" width="11" style="18" customWidth="1"/>
    <col min="13337" max="13337" width="11.28515625" style="18" customWidth="1"/>
    <col min="13338" max="13338" width="7.5703125" style="18" customWidth="1"/>
    <col min="13339" max="13339" width="13" style="18" customWidth="1"/>
    <col min="13340" max="13340" width="12.85546875" style="18" customWidth="1"/>
    <col min="13341" max="13341" width="7.5703125" style="18" customWidth="1"/>
    <col min="13342" max="13342" width="12.7109375" style="18" customWidth="1"/>
    <col min="13343" max="13568" width="11.42578125" style="18"/>
    <col min="13569" max="13569" width="20.42578125" style="18" customWidth="1"/>
    <col min="13570" max="13570" width="14.140625" style="18" customWidth="1"/>
    <col min="13571" max="13571" width="10.42578125" style="18" customWidth="1"/>
    <col min="13572" max="13572" width="11.28515625" style="18" customWidth="1"/>
    <col min="13573" max="13573" width="7.5703125" style="18" customWidth="1"/>
    <col min="13574" max="13574" width="11.28515625" style="18" customWidth="1"/>
    <col min="13575" max="13575" width="11.140625" style="18" customWidth="1"/>
    <col min="13576" max="13576" width="7.42578125" style="18" customWidth="1"/>
    <col min="13577" max="13577" width="11.7109375" style="18" customWidth="1"/>
    <col min="13578" max="13578" width="11.5703125" style="18" customWidth="1"/>
    <col min="13579" max="13579" width="7.5703125" style="18" customWidth="1"/>
    <col min="13580" max="13580" width="13.5703125" style="18" customWidth="1"/>
    <col min="13581" max="13581" width="15" style="18" customWidth="1"/>
    <col min="13582" max="13582" width="7.42578125" style="18" customWidth="1"/>
    <col min="13583" max="13583" width="11.140625" style="18" customWidth="1"/>
    <col min="13584" max="13584" width="11" style="18" customWidth="1"/>
    <col min="13585" max="13585" width="7.42578125" style="18" customWidth="1"/>
    <col min="13586" max="13586" width="15.42578125" style="18" customWidth="1"/>
    <col min="13587" max="13587" width="14.85546875" style="18" customWidth="1"/>
    <col min="13588" max="13588" width="7.5703125" style="18" customWidth="1"/>
    <col min="13589" max="13589" width="13.28515625" style="18" customWidth="1"/>
    <col min="13590" max="13590" width="14.28515625" style="18" customWidth="1"/>
    <col min="13591" max="13591" width="7.5703125" style="18" customWidth="1"/>
    <col min="13592" max="13592" width="11" style="18" customWidth="1"/>
    <col min="13593" max="13593" width="11.28515625" style="18" customWidth="1"/>
    <col min="13594" max="13594" width="7.5703125" style="18" customWidth="1"/>
    <col min="13595" max="13595" width="13" style="18" customWidth="1"/>
    <col min="13596" max="13596" width="12.85546875" style="18" customWidth="1"/>
    <col min="13597" max="13597" width="7.5703125" style="18" customWidth="1"/>
    <col min="13598" max="13598" width="12.7109375" style="18" customWidth="1"/>
    <col min="13599" max="13824" width="11.42578125" style="18"/>
    <col min="13825" max="13825" width="20.42578125" style="18" customWidth="1"/>
    <col min="13826" max="13826" width="14.140625" style="18" customWidth="1"/>
    <col min="13827" max="13827" width="10.42578125" style="18" customWidth="1"/>
    <col min="13828" max="13828" width="11.28515625" style="18" customWidth="1"/>
    <col min="13829" max="13829" width="7.5703125" style="18" customWidth="1"/>
    <col min="13830" max="13830" width="11.28515625" style="18" customWidth="1"/>
    <col min="13831" max="13831" width="11.140625" style="18" customWidth="1"/>
    <col min="13832" max="13832" width="7.42578125" style="18" customWidth="1"/>
    <col min="13833" max="13833" width="11.7109375" style="18" customWidth="1"/>
    <col min="13834" max="13834" width="11.5703125" style="18" customWidth="1"/>
    <col min="13835" max="13835" width="7.5703125" style="18" customWidth="1"/>
    <col min="13836" max="13836" width="13.5703125" style="18" customWidth="1"/>
    <col min="13837" max="13837" width="15" style="18" customWidth="1"/>
    <col min="13838" max="13838" width="7.42578125" style="18" customWidth="1"/>
    <col min="13839" max="13839" width="11.140625" style="18" customWidth="1"/>
    <col min="13840" max="13840" width="11" style="18" customWidth="1"/>
    <col min="13841" max="13841" width="7.42578125" style="18" customWidth="1"/>
    <col min="13842" max="13842" width="15.42578125" style="18" customWidth="1"/>
    <col min="13843" max="13843" width="14.85546875" style="18" customWidth="1"/>
    <col min="13844" max="13844" width="7.5703125" style="18" customWidth="1"/>
    <col min="13845" max="13845" width="13.28515625" style="18" customWidth="1"/>
    <col min="13846" max="13846" width="14.28515625" style="18" customWidth="1"/>
    <col min="13847" max="13847" width="7.5703125" style="18" customWidth="1"/>
    <col min="13848" max="13848" width="11" style="18" customWidth="1"/>
    <col min="13849" max="13849" width="11.28515625" style="18" customWidth="1"/>
    <col min="13850" max="13850" width="7.5703125" style="18" customWidth="1"/>
    <col min="13851" max="13851" width="13" style="18" customWidth="1"/>
    <col min="13852" max="13852" width="12.85546875" style="18" customWidth="1"/>
    <col min="13853" max="13853" width="7.5703125" style="18" customWidth="1"/>
    <col min="13854" max="13854" width="12.7109375" style="18" customWidth="1"/>
    <col min="13855" max="14080" width="11.42578125" style="18"/>
    <col min="14081" max="14081" width="20.42578125" style="18" customWidth="1"/>
    <col min="14082" max="14082" width="14.140625" style="18" customWidth="1"/>
    <col min="14083" max="14083" width="10.42578125" style="18" customWidth="1"/>
    <col min="14084" max="14084" width="11.28515625" style="18" customWidth="1"/>
    <col min="14085" max="14085" width="7.5703125" style="18" customWidth="1"/>
    <col min="14086" max="14086" width="11.28515625" style="18" customWidth="1"/>
    <col min="14087" max="14087" width="11.140625" style="18" customWidth="1"/>
    <col min="14088" max="14088" width="7.42578125" style="18" customWidth="1"/>
    <col min="14089" max="14089" width="11.7109375" style="18" customWidth="1"/>
    <col min="14090" max="14090" width="11.5703125" style="18" customWidth="1"/>
    <col min="14091" max="14091" width="7.5703125" style="18" customWidth="1"/>
    <col min="14092" max="14092" width="13.5703125" style="18" customWidth="1"/>
    <col min="14093" max="14093" width="15" style="18" customWidth="1"/>
    <col min="14094" max="14094" width="7.42578125" style="18" customWidth="1"/>
    <col min="14095" max="14095" width="11.140625" style="18" customWidth="1"/>
    <col min="14096" max="14096" width="11" style="18" customWidth="1"/>
    <col min="14097" max="14097" width="7.42578125" style="18" customWidth="1"/>
    <col min="14098" max="14098" width="15.42578125" style="18" customWidth="1"/>
    <col min="14099" max="14099" width="14.85546875" style="18" customWidth="1"/>
    <col min="14100" max="14100" width="7.5703125" style="18" customWidth="1"/>
    <col min="14101" max="14101" width="13.28515625" style="18" customWidth="1"/>
    <col min="14102" max="14102" width="14.28515625" style="18" customWidth="1"/>
    <col min="14103" max="14103" width="7.5703125" style="18" customWidth="1"/>
    <col min="14104" max="14104" width="11" style="18" customWidth="1"/>
    <col min="14105" max="14105" width="11.28515625" style="18" customWidth="1"/>
    <col min="14106" max="14106" width="7.5703125" style="18" customWidth="1"/>
    <col min="14107" max="14107" width="13" style="18" customWidth="1"/>
    <col min="14108" max="14108" width="12.85546875" style="18" customWidth="1"/>
    <col min="14109" max="14109" width="7.5703125" style="18" customWidth="1"/>
    <col min="14110" max="14110" width="12.7109375" style="18" customWidth="1"/>
    <col min="14111" max="14336" width="11.42578125" style="18"/>
    <col min="14337" max="14337" width="20.42578125" style="18" customWidth="1"/>
    <col min="14338" max="14338" width="14.140625" style="18" customWidth="1"/>
    <col min="14339" max="14339" width="10.42578125" style="18" customWidth="1"/>
    <col min="14340" max="14340" width="11.28515625" style="18" customWidth="1"/>
    <col min="14341" max="14341" width="7.5703125" style="18" customWidth="1"/>
    <col min="14342" max="14342" width="11.28515625" style="18" customWidth="1"/>
    <col min="14343" max="14343" width="11.140625" style="18" customWidth="1"/>
    <col min="14344" max="14344" width="7.42578125" style="18" customWidth="1"/>
    <col min="14345" max="14345" width="11.7109375" style="18" customWidth="1"/>
    <col min="14346" max="14346" width="11.5703125" style="18" customWidth="1"/>
    <col min="14347" max="14347" width="7.5703125" style="18" customWidth="1"/>
    <col min="14348" max="14348" width="13.5703125" style="18" customWidth="1"/>
    <col min="14349" max="14349" width="15" style="18" customWidth="1"/>
    <col min="14350" max="14350" width="7.42578125" style="18" customWidth="1"/>
    <col min="14351" max="14351" width="11.140625" style="18" customWidth="1"/>
    <col min="14352" max="14352" width="11" style="18" customWidth="1"/>
    <col min="14353" max="14353" width="7.42578125" style="18" customWidth="1"/>
    <col min="14354" max="14354" width="15.42578125" style="18" customWidth="1"/>
    <col min="14355" max="14355" width="14.85546875" style="18" customWidth="1"/>
    <col min="14356" max="14356" width="7.5703125" style="18" customWidth="1"/>
    <col min="14357" max="14357" width="13.28515625" style="18" customWidth="1"/>
    <col min="14358" max="14358" width="14.28515625" style="18" customWidth="1"/>
    <col min="14359" max="14359" width="7.5703125" style="18" customWidth="1"/>
    <col min="14360" max="14360" width="11" style="18" customWidth="1"/>
    <col min="14361" max="14361" width="11.28515625" style="18" customWidth="1"/>
    <col min="14362" max="14362" width="7.5703125" style="18" customWidth="1"/>
    <col min="14363" max="14363" width="13" style="18" customWidth="1"/>
    <col min="14364" max="14364" width="12.85546875" style="18" customWidth="1"/>
    <col min="14365" max="14365" width="7.5703125" style="18" customWidth="1"/>
    <col min="14366" max="14366" width="12.7109375" style="18" customWidth="1"/>
    <col min="14367" max="14592" width="11.42578125" style="18"/>
    <col min="14593" max="14593" width="20.42578125" style="18" customWidth="1"/>
    <col min="14594" max="14594" width="14.140625" style="18" customWidth="1"/>
    <col min="14595" max="14595" width="10.42578125" style="18" customWidth="1"/>
    <col min="14596" max="14596" width="11.28515625" style="18" customWidth="1"/>
    <col min="14597" max="14597" width="7.5703125" style="18" customWidth="1"/>
    <col min="14598" max="14598" width="11.28515625" style="18" customWidth="1"/>
    <col min="14599" max="14599" width="11.140625" style="18" customWidth="1"/>
    <col min="14600" max="14600" width="7.42578125" style="18" customWidth="1"/>
    <col min="14601" max="14601" width="11.7109375" style="18" customWidth="1"/>
    <col min="14602" max="14602" width="11.5703125" style="18" customWidth="1"/>
    <col min="14603" max="14603" width="7.5703125" style="18" customWidth="1"/>
    <col min="14604" max="14604" width="13.5703125" style="18" customWidth="1"/>
    <col min="14605" max="14605" width="15" style="18" customWidth="1"/>
    <col min="14606" max="14606" width="7.42578125" style="18" customWidth="1"/>
    <col min="14607" max="14607" width="11.140625" style="18" customWidth="1"/>
    <col min="14608" max="14608" width="11" style="18" customWidth="1"/>
    <col min="14609" max="14609" width="7.42578125" style="18" customWidth="1"/>
    <col min="14610" max="14610" width="15.42578125" style="18" customWidth="1"/>
    <col min="14611" max="14611" width="14.85546875" style="18" customWidth="1"/>
    <col min="14612" max="14612" width="7.5703125" style="18" customWidth="1"/>
    <col min="14613" max="14613" width="13.28515625" style="18" customWidth="1"/>
    <col min="14614" max="14614" width="14.28515625" style="18" customWidth="1"/>
    <col min="14615" max="14615" width="7.5703125" style="18" customWidth="1"/>
    <col min="14616" max="14616" width="11" style="18" customWidth="1"/>
    <col min="14617" max="14617" width="11.28515625" style="18" customWidth="1"/>
    <col min="14618" max="14618" width="7.5703125" style="18" customWidth="1"/>
    <col min="14619" max="14619" width="13" style="18" customWidth="1"/>
    <col min="14620" max="14620" width="12.85546875" style="18" customWidth="1"/>
    <col min="14621" max="14621" width="7.5703125" style="18" customWidth="1"/>
    <col min="14622" max="14622" width="12.7109375" style="18" customWidth="1"/>
    <col min="14623" max="14848" width="11.42578125" style="18"/>
    <col min="14849" max="14849" width="20.42578125" style="18" customWidth="1"/>
    <col min="14850" max="14850" width="14.140625" style="18" customWidth="1"/>
    <col min="14851" max="14851" width="10.42578125" style="18" customWidth="1"/>
    <col min="14852" max="14852" width="11.28515625" style="18" customWidth="1"/>
    <col min="14853" max="14853" width="7.5703125" style="18" customWidth="1"/>
    <col min="14854" max="14854" width="11.28515625" style="18" customWidth="1"/>
    <col min="14855" max="14855" width="11.140625" style="18" customWidth="1"/>
    <col min="14856" max="14856" width="7.42578125" style="18" customWidth="1"/>
    <col min="14857" max="14857" width="11.7109375" style="18" customWidth="1"/>
    <col min="14858" max="14858" width="11.5703125" style="18" customWidth="1"/>
    <col min="14859" max="14859" width="7.5703125" style="18" customWidth="1"/>
    <col min="14860" max="14860" width="13.5703125" style="18" customWidth="1"/>
    <col min="14861" max="14861" width="15" style="18" customWidth="1"/>
    <col min="14862" max="14862" width="7.42578125" style="18" customWidth="1"/>
    <col min="14863" max="14863" width="11.140625" style="18" customWidth="1"/>
    <col min="14864" max="14864" width="11" style="18" customWidth="1"/>
    <col min="14865" max="14865" width="7.42578125" style="18" customWidth="1"/>
    <col min="14866" max="14866" width="15.42578125" style="18" customWidth="1"/>
    <col min="14867" max="14867" width="14.85546875" style="18" customWidth="1"/>
    <col min="14868" max="14868" width="7.5703125" style="18" customWidth="1"/>
    <col min="14869" max="14869" width="13.28515625" style="18" customWidth="1"/>
    <col min="14870" max="14870" width="14.28515625" style="18" customWidth="1"/>
    <col min="14871" max="14871" width="7.5703125" style="18" customWidth="1"/>
    <col min="14872" max="14872" width="11" style="18" customWidth="1"/>
    <col min="14873" max="14873" width="11.28515625" style="18" customWidth="1"/>
    <col min="14874" max="14874" width="7.5703125" style="18" customWidth="1"/>
    <col min="14875" max="14875" width="13" style="18" customWidth="1"/>
    <col min="14876" max="14876" width="12.85546875" style="18" customWidth="1"/>
    <col min="14877" max="14877" width="7.5703125" style="18" customWidth="1"/>
    <col min="14878" max="14878" width="12.7109375" style="18" customWidth="1"/>
    <col min="14879" max="15104" width="11.42578125" style="18"/>
    <col min="15105" max="15105" width="20.42578125" style="18" customWidth="1"/>
    <col min="15106" max="15106" width="14.140625" style="18" customWidth="1"/>
    <col min="15107" max="15107" width="10.42578125" style="18" customWidth="1"/>
    <col min="15108" max="15108" width="11.28515625" style="18" customWidth="1"/>
    <col min="15109" max="15109" width="7.5703125" style="18" customWidth="1"/>
    <col min="15110" max="15110" width="11.28515625" style="18" customWidth="1"/>
    <col min="15111" max="15111" width="11.140625" style="18" customWidth="1"/>
    <col min="15112" max="15112" width="7.42578125" style="18" customWidth="1"/>
    <col min="15113" max="15113" width="11.7109375" style="18" customWidth="1"/>
    <col min="15114" max="15114" width="11.5703125" style="18" customWidth="1"/>
    <col min="15115" max="15115" width="7.5703125" style="18" customWidth="1"/>
    <col min="15116" max="15116" width="13.5703125" style="18" customWidth="1"/>
    <col min="15117" max="15117" width="15" style="18" customWidth="1"/>
    <col min="15118" max="15118" width="7.42578125" style="18" customWidth="1"/>
    <col min="15119" max="15119" width="11.140625" style="18" customWidth="1"/>
    <col min="15120" max="15120" width="11" style="18" customWidth="1"/>
    <col min="15121" max="15121" width="7.42578125" style="18" customWidth="1"/>
    <col min="15122" max="15122" width="15.42578125" style="18" customWidth="1"/>
    <col min="15123" max="15123" width="14.85546875" style="18" customWidth="1"/>
    <col min="15124" max="15124" width="7.5703125" style="18" customWidth="1"/>
    <col min="15125" max="15125" width="13.28515625" style="18" customWidth="1"/>
    <col min="15126" max="15126" width="14.28515625" style="18" customWidth="1"/>
    <col min="15127" max="15127" width="7.5703125" style="18" customWidth="1"/>
    <col min="15128" max="15128" width="11" style="18" customWidth="1"/>
    <col min="15129" max="15129" width="11.28515625" style="18" customWidth="1"/>
    <col min="15130" max="15130" width="7.5703125" style="18" customWidth="1"/>
    <col min="15131" max="15131" width="13" style="18" customWidth="1"/>
    <col min="15132" max="15132" width="12.85546875" style="18" customWidth="1"/>
    <col min="15133" max="15133" width="7.5703125" style="18" customWidth="1"/>
    <col min="15134" max="15134" width="12.7109375" style="18" customWidth="1"/>
    <col min="15135" max="15360" width="11.42578125" style="18"/>
    <col min="15361" max="15361" width="20.42578125" style="18" customWidth="1"/>
    <col min="15362" max="15362" width="14.140625" style="18" customWidth="1"/>
    <col min="15363" max="15363" width="10.42578125" style="18" customWidth="1"/>
    <col min="15364" max="15364" width="11.28515625" style="18" customWidth="1"/>
    <col min="15365" max="15365" width="7.5703125" style="18" customWidth="1"/>
    <col min="15366" max="15366" width="11.28515625" style="18" customWidth="1"/>
    <col min="15367" max="15367" width="11.140625" style="18" customWidth="1"/>
    <col min="15368" max="15368" width="7.42578125" style="18" customWidth="1"/>
    <col min="15369" max="15369" width="11.7109375" style="18" customWidth="1"/>
    <col min="15370" max="15370" width="11.5703125" style="18" customWidth="1"/>
    <col min="15371" max="15371" width="7.5703125" style="18" customWidth="1"/>
    <col min="15372" max="15372" width="13.5703125" style="18" customWidth="1"/>
    <col min="15373" max="15373" width="15" style="18" customWidth="1"/>
    <col min="15374" max="15374" width="7.42578125" style="18" customWidth="1"/>
    <col min="15375" max="15375" width="11.140625" style="18" customWidth="1"/>
    <col min="15376" max="15376" width="11" style="18" customWidth="1"/>
    <col min="15377" max="15377" width="7.42578125" style="18" customWidth="1"/>
    <col min="15378" max="15378" width="15.42578125" style="18" customWidth="1"/>
    <col min="15379" max="15379" width="14.85546875" style="18" customWidth="1"/>
    <col min="15380" max="15380" width="7.5703125" style="18" customWidth="1"/>
    <col min="15381" max="15381" width="13.28515625" style="18" customWidth="1"/>
    <col min="15382" max="15382" width="14.28515625" style="18" customWidth="1"/>
    <col min="15383" max="15383" width="7.5703125" style="18" customWidth="1"/>
    <col min="15384" max="15384" width="11" style="18" customWidth="1"/>
    <col min="15385" max="15385" width="11.28515625" style="18" customWidth="1"/>
    <col min="15386" max="15386" width="7.5703125" style="18" customWidth="1"/>
    <col min="15387" max="15387" width="13" style="18" customWidth="1"/>
    <col min="15388" max="15388" width="12.85546875" style="18" customWidth="1"/>
    <col min="15389" max="15389" width="7.5703125" style="18" customWidth="1"/>
    <col min="15390" max="15390" width="12.7109375" style="18" customWidth="1"/>
    <col min="15391" max="15616" width="11.42578125" style="18"/>
    <col min="15617" max="15617" width="20.42578125" style="18" customWidth="1"/>
    <col min="15618" max="15618" width="14.140625" style="18" customWidth="1"/>
    <col min="15619" max="15619" width="10.42578125" style="18" customWidth="1"/>
    <col min="15620" max="15620" width="11.28515625" style="18" customWidth="1"/>
    <col min="15621" max="15621" width="7.5703125" style="18" customWidth="1"/>
    <col min="15622" max="15622" width="11.28515625" style="18" customWidth="1"/>
    <col min="15623" max="15623" width="11.140625" style="18" customWidth="1"/>
    <col min="15624" max="15624" width="7.42578125" style="18" customWidth="1"/>
    <col min="15625" max="15625" width="11.7109375" style="18" customWidth="1"/>
    <col min="15626" max="15626" width="11.5703125" style="18" customWidth="1"/>
    <col min="15627" max="15627" width="7.5703125" style="18" customWidth="1"/>
    <col min="15628" max="15628" width="13.5703125" style="18" customWidth="1"/>
    <col min="15629" max="15629" width="15" style="18" customWidth="1"/>
    <col min="15630" max="15630" width="7.42578125" style="18" customWidth="1"/>
    <col min="15631" max="15631" width="11.140625" style="18" customWidth="1"/>
    <col min="15632" max="15632" width="11" style="18" customWidth="1"/>
    <col min="15633" max="15633" width="7.42578125" style="18" customWidth="1"/>
    <col min="15634" max="15634" width="15.42578125" style="18" customWidth="1"/>
    <col min="15635" max="15635" width="14.85546875" style="18" customWidth="1"/>
    <col min="15636" max="15636" width="7.5703125" style="18" customWidth="1"/>
    <col min="15637" max="15637" width="13.28515625" style="18" customWidth="1"/>
    <col min="15638" max="15638" width="14.28515625" style="18" customWidth="1"/>
    <col min="15639" max="15639" width="7.5703125" style="18" customWidth="1"/>
    <col min="15640" max="15640" width="11" style="18" customWidth="1"/>
    <col min="15641" max="15641" width="11.28515625" style="18" customWidth="1"/>
    <col min="15642" max="15642" width="7.5703125" style="18" customWidth="1"/>
    <col min="15643" max="15643" width="13" style="18" customWidth="1"/>
    <col min="15644" max="15644" width="12.85546875" style="18" customWidth="1"/>
    <col min="15645" max="15645" width="7.5703125" style="18" customWidth="1"/>
    <col min="15646" max="15646" width="12.7109375" style="18" customWidth="1"/>
    <col min="15647" max="15872" width="11.42578125" style="18"/>
    <col min="15873" max="15873" width="20.42578125" style="18" customWidth="1"/>
    <col min="15874" max="15874" width="14.140625" style="18" customWidth="1"/>
    <col min="15875" max="15875" width="10.42578125" style="18" customWidth="1"/>
    <col min="15876" max="15876" width="11.28515625" style="18" customWidth="1"/>
    <col min="15877" max="15877" width="7.5703125" style="18" customWidth="1"/>
    <col min="15878" max="15878" width="11.28515625" style="18" customWidth="1"/>
    <col min="15879" max="15879" width="11.140625" style="18" customWidth="1"/>
    <col min="15880" max="15880" width="7.42578125" style="18" customWidth="1"/>
    <col min="15881" max="15881" width="11.7109375" style="18" customWidth="1"/>
    <col min="15882" max="15882" width="11.5703125" style="18" customWidth="1"/>
    <col min="15883" max="15883" width="7.5703125" style="18" customWidth="1"/>
    <col min="15884" max="15884" width="13.5703125" style="18" customWidth="1"/>
    <col min="15885" max="15885" width="15" style="18" customWidth="1"/>
    <col min="15886" max="15886" width="7.42578125" style="18" customWidth="1"/>
    <col min="15887" max="15887" width="11.140625" style="18" customWidth="1"/>
    <col min="15888" max="15888" width="11" style="18" customWidth="1"/>
    <col min="15889" max="15889" width="7.42578125" style="18" customWidth="1"/>
    <col min="15890" max="15890" width="15.42578125" style="18" customWidth="1"/>
    <col min="15891" max="15891" width="14.85546875" style="18" customWidth="1"/>
    <col min="15892" max="15892" width="7.5703125" style="18" customWidth="1"/>
    <col min="15893" max="15893" width="13.28515625" style="18" customWidth="1"/>
    <col min="15894" max="15894" width="14.28515625" style="18" customWidth="1"/>
    <col min="15895" max="15895" width="7.5703125" style="18" customWidth="1"/>
    <col min="15896" max="15896" width="11" style="18" customWidth="1"/>
    <col min="15897" max="15897" width="11.28515625" style="18" customWidth="1"/>
    <col min="15898" max="15898" width="7.5703125" style="18" customWidth="1"/>
    <col min="15899" max="15899" width="13" style="18" customWidth="1"/>
    <col min="15900" max="15900" width="12.85546875" style="18" customWidth="1"/>
    <col min="15901" max="15901" width="7.5703125" style="18" customWidth="1"/>
    <col min="15902" max="15902" width="12.7109375" style="18" customWidth="1"/>
    <col min="15903" max="16128" width="11.42578125" style="18"/>
    <col min="16129" max="16129" width="20.42578125" style="18" customWidth="1"/>
    <col min="16130" max="16130" width="14.140625" style="18" customWidth="1"/>
    <col min="16131" max="16131" width="10.42578125" style="18" customWidth="1"/>
    <col min="16132" max="16132" width="11.28515625" style="18" customWidth="1"/>
    <col min="16133" max="16133" width="7.5703125" style="18" customWidth="1"/>
    <col min="16134" max="16134" width="11.28515625" style="18" customWidth="1"/>
    <col min="16135" max="16135" width="11.140625" style="18" customWidth="1"/>
    <col min="16136" max="16136" width="7.42578125" style="18" customWidth="1"/>
    <col min="16137" max="16137" width="11.7109375" style="18" customWidth="1"/>
    <col min="16138" max="16138" width="11.5703125" style="18" customWidth="1"/>
    <col min="16139" max="16139" width="7.5703125" style="18" customWidth="1"/>
    <col min="16140" max="16140" width="13.5703125" style="18" customWidth="1"/>
    <col min="16141" max="16141" width="15" style="18" customWidth="1"/>
    <col min="16142" max="16142" width="7.42578125" style="18" customWidth="1"/>
    <col min="16143" max="16143" width="11.140625" style="18" customWidth="1"/>
    <col min="16144" max="16144" width="11" style="18" customWidth="1"/>
    <col min="16145" max="16145" width="7.42578125" style="18" customWidth="1"/>
    <col min="16146" max="16146" width="15.42578125" style="18" customWidth="1"/>
    <col min="16147" max="16147" width="14.85546875" style="18" customWidth="1"/>
    <col min="16148" max="16148" width="7.5703125" style="18" customWidth="1"/>
    <col min="16149" max="16149" width="13.28515625" style="18" customWidth="1"/>
    <col min="16150" max="16150" width="14.28515625" style="18" customWidth="1"/>
    <col min="16151" max="16151" width="7.5703125" style="18" customWidth="1"/>
    <col min="16152" max="16152" width="11" style="18" customWidth="1"/>
    <col min="16153" max="16153" width="11.28515625" style="18" customWidth="1"/>
    <col min="16154" max="16154" width="7.5703125" style="18" customWidth="1"/>
    <col min="16155" max="16155" width="13" style="18" customWidth="1"/>
    <col min="16156" max="16156" width="12.85546875" style="18" customWidth="1"/>
    <col min="16157" max="16157" width="7.5703125" style="18" customWidth="1"/>
    <col min="16158" max="16158" width="12.7109375" style="18" customWidth="1"/>
    <col min="16159" max="16384" width="11.42578125" style="18"/>
  </cols>
  <sheetData>
    <row r="1" spans="1:30" s="136" customFormat="1" ht="24" customHeight="1" x14ac:dyDescent="0.25">
      <c r="A1" s="106" t="s">
        <v>135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</row>
    <row r="2" spans="1:30" ht="24.75" customHeight="1" thickBot="1" x14ac:dyDescent="0.25">
      <c r="A2" s="12"/>
      <c r="B2" s="13"/>
      <c r="C2" s="14"/>
      <c r="D2" s="18"/>
      <c r="E2" s="137"/>
      <c r="F2" s="14"/>
      <c r="G2" s="14"/>
      <c r="H2" s="137"/>
      <c r="I2" s="14"/>
      <c r="J2" s="14"/>
      <c r="K2" s="137"/>
      <c r="U2" s="15"/>
      <c r="V2" s="15"/>
      <c r="W2" s="138"/>
      <c r="AD2" s="17" t="s">
        <v>23</v>
      </c>
    </row>
    <row r="3" spans="1:30" ht="26.25" customHeight="1" thickBot="1" x14ac:dyDescent="0.25">
      <c r="A3" s="19" t="s">
        <v>24</v>
      </c>
      <c r="B3" s="20"/>
      <c r="C3" s="99" t="s">
        <v>25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1"/>
    </row>
    <row r="4" spans="1:30" ht="134.25" customHeight="1" thickBot="1" x14ac:dyDescent="0.25">
      <c r="A4" s="21" t="s">
        <v>26</v>
      </c>
      <c r="B4" s="22" t="s">
        <v>1</v>
      </c>
      <c r="C4" s="23" t="s">
        <v>27</v>
      </c>
      <c r="D4" s="139" t="s">
        <v>136</v>
      </c>
      <c r="E4" s="140" t="s">
        <v>28</v>
      </c>
      <c r="F4" s="24" t="s">
        <v>29</v>
      </c>
      <c r="G4" s="24" t="s">
        <v>137</v>
      </c>
      <c r="H4" s="140" t="s">
        <v>28</v>
      </c>
      <c r="I4" s="24" t="s">
        <v>30</v>
      </c>
      <c r="J4" s="24" t="s">
        <v>138</v>
      </c>
      <c r="K4" s="140" t="s">
        <v>28</v>
      </c>
      <c r="L4" s="24" t="s">
        <v>31</v>
      </c>
      <c r="M4" s="24" t="s">
        <v>139</v>
      </c>
      <c r="N4" s="140" t="s">
        <v>28</v>
      </c>
      <c r="O4" s="24" t="s">
        <v>32</v>
      </c>
      <c r="P4" s="24" t="s">
        <v>140</v>
      </c>
      <c r="Q4" s="140" t="s">
        <v>28</v>
      </c>
      <c r="R4" s="24" t="s">
        <v>33</v>
      </c>
      <c r="S4" s="24" t="s">
        <v>141</v>
      </c>
      <c r="T4" s="140" t="s">
        <v>28</v>
      </c>
      <c r="U4" s="24" t="s">
        <v>34</v>
      </c>
      <c r="V4" s="24" t="s">
        <v>142</v>
      </c>
      <c r="W4" s="140" t="s">
        <v>28</v>
      </c>
      <c r="X4" s="24" t="s">
        <v>35</v>
      </c>
      <c r="Y4" s="24" t="s">
        <v>143</v>
      </c>
      <c r="Z4" s="140" t="s">
        <v>28</v>
      </c>
      <c r="AA4" s="24" t="s">
        <v>36</v>
      </c>
      <c r="AB4" s="24" t="s">
        <v>144</v>
      </c>
      <c r="AC4" s="140" t="s">
        <v>28</v>
      </c>
      <c r="AD4" s="25" t="s">
        <v>37</v>
      </c>
    </row>
    <row r="5" spans="1:30" s="14" customFormat="1" ht="18.75" customHeight="1" x14ac:dyDescent="0.2">
      <c r="A5" s="26">
        <v>6341</v>
      </c>
      <c r="B5" s="27"/>
      <c r="C5" s="28"/>
      <c r="D5" s="28"/>
      <c r="E5" s="141" t="s">
        <v>17</v>
      </c>
      <c r="F5" s="29"/>
      <c r="G5" s="29"/>
      <c r="H5" s="142"/>
      <c r="I5" s="30"/>
      <c r="J5" s="30"/>
      <c r="K5" s="143"/>
      <c r="L5" s="31"/>
      <c r="M5" s="31"/>
      <c r="N5" s="144"/>
      <c r="O5" s="31"/>
      <c r="P5" s="32"/>
      <c r="Q5" s="144"/>
      <c r="R5" s="32">
        <v>0</v>
      </c>
      <c r="S5" s="31">
        <v>0</v>
      </c>
      <c r="T5" s="141">
        <v>0</v>
      </c>
      <c r="U5" s="33"/>
      <c r="V5" s="33"/>
      <c r="W5" s="144"/>
      <c r="X5" s="34"/>
      <c r="Y5" s="145"/>
      <c r="Z5" s="144"/>
      <c r="AA5" s="35"/>
      <c r="AB5" s="31"/>
      <c r="AC5" s="141"/>
      <c r="AD5" s="28"/>
    </row>
    <row r="6" spans="1:30" s="14" customFormat="1" ht="18.75" customHeight="1" x14ac:dyDescent="0.2">
      <c r="A6" s="26">
        <v>6361</v>
      </c>
      <c r="B6" s="27">
        <v>4654303</v>
      </c>
      <c r="C6" s="28"/>
      <c r="D6" s="28"/>
      <c r="E6" s="141"/>
      <c r="F6" s="29"/>
      <c r="G6" s="29"/>
      <c r="H6" s="142"/>
      <c r="I6" s="30"/>
      <c r="J6" s="30"/>
      <c r="K6" s="143"/>
      <c r="L6" s="31"/>
      <c r="M6" s="31"/>
      <c r="N6" s="144"/>
      <c r="O6" s="31"/>
      <c r="P6" s="32"/>
      <c r="Q6" s="144"/>
      <c r="R6" s="32">
        <v>10145000</v>
      </c>
      <c r="S6" s="31">
        <v>5454064.6399999997</v>
      </c>
      <c r="T6" s="141">
        <f>S6/R6*100</f>
        <v>53.761110300640702</v>
      </c>
      <c r="U6" s="33"/>
      <c r="V6" s="33"/>
      <c r="W6" s="144"/>
      <c r="X6" s="34"/>
      <c r="Y6" s="145"/>
      <c r="Z6" s="144"/>
      <c r="AA6" s="35"/>
      <c r="AB6" s="31"/>
      <c r="AC6" s="141"/>
      <c r="AD6" s="28"/>
    </row>
    <row r="7" spans="1:30" s="14" customFormat="1" ht="18.75" customHeight="1" x14ac:dyDescent="0.2">
      <c r="A7" s="26">
        <v>6362</v>
      </c>
      <c r="B7" s="27"/>
      <c r="C7" s="28"/>
      <c r="D7" s="28"/>
      <c r="E7" s="141"/>
      <c r="F7" s="29"/>
      <c r="G7" s="29"/>
      <c r="H7" s="142"/>
      <c r="I7" s="30"/>
      <c r="J7" s="30"/>
      <c r="K7" s="143"/>
      <c r="L7" s="31"/>
      <c r="M7" s="31"/>
      <c r="N7" s="144"/>
      <c r="O7" s="31"/>
      <c r="P7" s="32"/>
      <c r="Q7" s="144"/>
      <c r="R7" s="32">
        <v>5000</v>
      </c>
      <c r="S7" s="31">
        <v>8746.68</v>
      </c>
      <c r="T7" s="141">
        <f>S7/R7*100</f>
        <v>174.93360000000001</v>
      </c>
      <c r="U7" s="33"/>
      <c r="V7" s="33"/>
      <c r="W7" s="144"/>
      <c r="X7" s="34"/>
      <c r="Y7" s="145"/>
      <c r="Z7" s="144"/>
      <c r="AA7" s="35"/>
      <c r="AB7" s="31"/>
      <c r="AC7" s="141"/>
      <c r="AD7" s="28"/>
    </row>
    <row r="8" spans="1:30" s="14" customFormat="1" ht="18.75" customHeight="1" x14ac:dyDescent="0.2">
      <c r="A8" s="26">
        <v>6381</v>
      </c>
      <c r="B8" s="27">
        <v>76863</v>
      </c>
      <c r="C8" s="28"/>
      <c r="D8" s="28"/>
      <c r="E8" s="141"/>
      <c r="F8" s="29"/>
      <c r="G8" s="29"/>
      <c r="H8" s="142"/>
      <c r="I8" s="30"/>
      <c r="J8" s="30"/>
      <c r="K8" s="143"/>
      <c r="L8" s="31"/>
      <c r="M8" s="31"/>
      <c r="N8" s="144"/>
      <c r="O8" s="31">
        <v>86700</v>
      </c>
      <c r="P8" s="32">
        <v>46026.82</v>
      </c>
      <c r="Q8" s="144">
        <f>P8/O8*100</f>
        <v>53.087450980392163</v>
      </c>
      <c r="R8" s="32"/>
      <c r="S8" s="31"/>
      <c r="T8" s="141"/>
      <c r="U8" s="33">
        <v>121600</v>
      </c>
      <c r="V8" s="33">
        <v>46531.81</v>
      </c>
      <c r="W8" s="144">
        <f>V8/U8*100</f>
        <v>38.266291118421051</v>
      </c>
      <c r="X8" s="34"/>
      <c r="Y8" s="145"/>
      <c r="Z8" s="144"/>
      <c r="AA8" s="35"/>
      <c r="AB8" s="31"/>
      <c r="AC8" s="141"/>
      <c r="AD8" s="28"/>
    </row>
    <row r="9" spans="1:30" s="14" customFormat="1" ht="18.75" customHeight="1" x14ac:dyDescent="0.2">
      <c r="A9" s="26">
        <v>6413</v>
      </c>
      <c r="B9" s="27">
        <v>2</v>
      </c>
      <c r="C9" s="28"/>
      <c r="D9" s="28"/>
      <c r="E9" s="141"/>
      <c r="F9" s="29">
        <v>5</v>
      </c>
      <c r="G9" s="29">
        <v>1.88</v>
      </c>
      <c r="H9" s="142">
        <f>G9/F9*100</f>
        <v>37.6</v>
      </c>
      <c r="I9" s="30"/>
      <c r="J9" s="30"/>
      <c r="K9" s="143"/>
      <c r="L9" s="31"/>
      <c r="M9" s="31"/>
      <c r="N9" s="144"/>
      <c r="O9" s="31"/>
      <c r="P9" s="32"/>
      <c r="Q9" s="144"/>
      <c r="R9" s="32"/>
      <c r="S9" s="31"/>
      <c r="T9" s="141"/>
      <c r="U9" s="33"/>
      <c r="V9" s="33"/>
      <c r="W9" s="144"/>
      <c r="X9" s="34"/>
      <c r="Y9" s="145"/>
      <c r="Z9" s="144"/>
      <c r="AA9" s="35"/>
      <c r="AB9" s="31"/>
      <c r="AC9" s="141"/>
      <c r="AD9" s="28"/>
    </row>
    <row r="10" spans="1:30" s="14" customFormat="1" ht="18.75" customHeight="1" x14ac:dyDescent="0.2">
      <c r="A10" s="26">
        <v>6526</v>
      </c>
      <c r="B10" s="27"/>
      <c r="C10" s="28"/>
      <c r="D10" s="28"/>
      <c r="E10" s="141"/>
      <c r="F10" s="29"/>
      <c r="G10" s="29"/>
      <c r="H10" s="142"/>
      <c r="I10" s="30">
        <v>609250</v>
      </c>
      <c r="J10" s="30">
        <v>458145.05</v>
      </c>
      <c r="K10" s="143">
        <f>J10/I10*100</f>
        <v>75.198202708247834</v>
      </c>
      <c r="L10" s="31"/>
      <c r="M10" s="31"/>
      <c r="N10" s="144"/>
      <c r="O10" s="31"/>
      <c r="P10" s="32"/>
      <c r="Q10" s="144"/>
      <c r="R10" s="32"/>
      <c r="S10" s="31"/>
      <c r="T10" s="141"/>
      <c r="U10" s="33"/>
      <c r="V10" s="33"/>
      <c r="W10" s="144"/>
      <c r="X10" s="34"/>
      <c r="Y10" s="145"/>
      <c r="Z10" s="144"/>
      <c r="AA10" s="35"/>
      <c r="AB10" s="31"/>
      <c r="AC10" s="141"/>
      <c r="AD10" s="28"/>
    </row>
    <row r="11" spans="1:30" s="14" customFormat="1" ht="18.75" customHeight="1" x14ac:dyDescent="0.2">
      <c r="A11" s="26">
        <v>6614</v>
      </c>
      <c r="B11" s="27" t="s">
        <v>17</v>
      </c>
      <c r="C11" s="28"/>
      <c r="D11" s="28"/>
      <c r="E11" s="141"/>
      <c r="F11" s="29">
        <v>9995</v>
      </c>
      <c r="G11" s="29">
        <v>1256</v>
      </c>
      <c r="H11" s="142">
        <f>G11/F11*100</f>
        <v>12.566283141570786</v>
      </c>
      <c r="I11" s="30"/>
      <c r="J11" s="30"/>
      <c r="K11" s="143"/>
      <c r="L11" s="31"/>
      <c r="M11" s="31"/>
      <c r="N11" s="144"/>
      <c r="O11" s="31"/>
      <c r="P11" s="32"/>
      <c r="Q11" s="144"/>
      <c r="R11" s="32"/>
      <c r="S11" s="31"/>
      <c r="T11" s="141"/>
      <c r="U11" s="33"/>
      <c r="V11" s="33"/>
      <c r="W11" s="144"/>
      <c r="X11" s="34"/>
      <c r="Y11" s="145"/>
      <c r="Z11" s="144"/>
      <c r="AA11" s="35"/>
      <c r="AB11" s="31"/>
      <c r="AC11" s="141"/>
      <c r="AD11" s="28"/>
    </row>
    <row r="12" spans="1:30" s="14" customFormat="1" ht="18.75" customHeight="1" x14ac:dyDescent="0.2">
      <c r="A12" s="26">
        <v>6615</v>
      </c>
      <c r="B12" s="27" t="s">
        <v>17</v>
      </c>
      <c r="C12" s="28"/>
      <c r="D12" s="28"/>
      <c r="E12" s="141"/>
      <c r="F12" s="29">
        <v>88000</v>
      </c>
      <c r="G12" s="29">
        <v>50000</v>
      </c>
      <c r="H12" s="142">
        <f>G12/F12*100</f>
        <v>56.81818181818182</v>
      </c>
      <c r="I12" s="30"/>
      <c r="J12" s="30"/>
      <c r="K12" s="143"/>
      <c r="L12" s="31"/>
      <c r="M12" s="31"/>
      <c r="N12" s="144"/>
      <c r="O12" s="31"/>
      <c r="P12" s="32"/>
      <c r="Q12" s="144"/>
      <c r="R12" s="32"/>
      <c r="S12" s="31"/>
      <c r="T12" s="141"/>
      <c r="U12" s="33"/>
      <c r="V12" s="33"/>
      <c r="W12" s="144"/>
      <c r="X12" s="34"/>
      <c r="Y12" s="145"/>
      <c r="Z12" s="144"/>
      <c r="AA12" s="35"/>
      <c r="AB12" s="31"/>
      <c r="AC12" s="141"/>
      <c r="AD12" s="28"/>
    </row>
    <row r="13" spans="1:30" s="14" customFormat="1" ht="18.75" customHeight="1" x14ac:dyDescent="0.2">
      <c r="A13" s="26">
        <v>6631</v>
      </c>
      <c r="B13" s="27" t="s">
        <v>17</v>
      </c>
      <c r="C13" s="28"/>
      <c r="D13" s="28"/>
      <c r="E13" s="141"/>
      <c r="F13" s="29"/>
      <c r="G13" s="29"/>
      <c r="H13" s="142"/>
      <c r="I13" s="30"/>
      <c r="J13" s="30"/>
      <c r="K13" s="143"/>
      <c r="L13" s="31"/>
      <c r="M13" s="31"/>
      <c r="N13" s="144"/>
      <c r="O13" s="31"/>
      <c r="P13" s="32"/>
      <c r="Q13" s="144"/>
      <c r="R13" s="32"/>
      <c r="S13" s="31"/>
      <c r="T13" s="141"/>
      <c r="U13" s="33"/>
      <c r="V13" s="33"/>
      <c r="W13" s="144"/>
      <c r="X13" s="34">
        <v>1000</v>
      </c>
      <c r="Y13" s="145">
        <v>1000</v>
      </c>
      <c r="Z13" s="144">
        <f>Y13/X13*100</f>
        <v>100</v>
      </c>
      <c r="AA13" s="35"/>
      <c r="AB13" s="31"/>
      <c r="AC13" s="141"/>
      <c r="AD13" s="28"/>
    </row>
    <row r="14" spans="1:30" s="14" customFormat="1" ht="18.75" customHeight="1" x14ac:dyDescent="0.2">
      <c r="A14" s="26">
        <v>6632</v>
      </c>
      <c r="B14" s="27">
        <v>1315</v>
      </c>
      <c r="C14" s="28"/>
      <c r="D14" s="28"/>
      <c r="E14" s="141"/>
      <c r="F14" s="29"/>
      <c r="G14" s="29"/>
      <c r="H14" s="142"/>
      <c r="I14" s="30"/>
      <c r="J14" s="30"/>
      <c r="K14" s="143"/>
      <c r="L14" s="31"/>
      <c r="M14" s="31"/>
      <c r="N14" s="144"/>
      <c r="O14" s="31"/>
      <c r="P14" s="32"/>
      <c r="Q14" s="144"/>
      <c r="R14" s="32"/>
      <c r="S14" s="31"/>
      <c r="T14" s="141"/>
      <c r="U14" s="33"/>
      <c r="V14" s="33"/>
      <c r="W14" s="144"/>
      <c r="X14" s="34">
        <v>12000</v>
      </c>
      <c r="Y14" s="145">
        <v>0</v>
      </c>
      <c r="Z14" s="144">
        <f>Y14/X14*100</f>
        <v>0</v>
      </c>
      <c r="AA14" s="35"/>
      <c r="AB14" s="31"/>
      <c r="AC14" s="141"/>
      <c r="AD14" s="28"/>
    </row>
    <row r="15" spans="1:30" s="14" customFormat="1" ht="18.75" customHeight="1" x14ac:dyDescent="0.2">
      <c r="A15" s="26">
        <v>6711</v>
      </c>
      <c r="B15" s="27">
        <v>436826</v>
      </c>
      <c r="C15" s="28">
        <v>16400</v>
      </c>
      <c r="D15" s="28">
        <v>8016.4</v>
      </c>
      <c r="E15" s="141">
        <f>D15/C15*100</f>
        <v>48.880487804878051</v>
      </c>
      <c r="F15" s="29"/>
      <c r="G15" s="29"/>
      <c r="H15" s="142"/>
      <c r="I15" s="30"/>
      <c r="J15" s="30"/>
      <c r="K15" s="143"/>
      <c r="L15" s="31">
        <v>833600</v>
      </c>
      <c r="M15" s="31">
        <v>372200.87</v>
      </c>
      <c r="N15" s="144">
        <f>M15/L15*100</f>
        <v>44.649816458733206</v>
      </c>
      <c r="O15" s="31">
        <v>0</v>
      </c>
      <c r="P15" s="32"/>
      <c r="Q15" s="144"/>
      <c r="R15" s="32"/>
      <c r="S15" s="31"/>
      <c r="T15" s="141"/>
      <c r="U15" s="33">
        <v>0</v>
      </c>
      <c r="V15" s="33"/>
      <c r="W15" s="144"/>
      <c r="X15" s="34"/>
      <c r="Y15" s="145"/>
      <c r="Z15" s="144"/>
      <c r="AA15" s="35"/>
      <c r="AB15" s="31"/>
      <c r="AC15" s="141"/>
      <c r="AD15" s="28"/>
    </row>
    <row r="16" spans="1:30" s="14" customFormat="1" ht="18.75" customHeight="1" x14ac:dyDescent="0.2">
      <c r="A16" s="26">
        <v>6712</v>
      </c>
      <c r="B16" s="27" t="s">
        <v>17</v>
      </c>
      <c r="C16" s="28"/>
      <c r="D16" s="28"/>
      <c r="E16" s="141"/>
      <c r="F16" s="29"/>
      <c r="G16" s="29"/>
      <c r="H16" s="142"/>
      <c r="I16" s="30"/>
      <c r="J16" s="30"/>
      <c r="K16" s="143"/>
      <c r="L16" s="31"/>
      <c r="M16" s="31">
        <v>0</v>
      </c>
      <c r="N16" s="144">
        <v>0</v>
      </c>
      <c r="O16" s="31"/>
      <c r="P16" s="32"/>
      <c r="Q16" s="144"/>
      <c r="R16" s="32"/>
      <c r="S16" s="31"/>
      <c r="T16" s="141"/>
      <c r="U16" s="33"/>
      <c r="V16" s="33"/>
      <c r="W16" s="144"/>
      <c r="X16" s="34"/>
      <c r="Y16" s="145"/>
      <c r="Z16" s="144"/>
      <c r="AA16" s="35"/>
      <c r="AB16" s="31"/>
      <c r="AC16" s="141"/>
      <c r="AD16" s="28"/>
    </row>
    <row r="17" spans="1:30" s="14" customFormat="1" ht="18.75" customHeight="1" x14ac:dyDescent="0.2">
      <c r="A17" s="26">
        <v>7211</v>
      </c>
      <c r="B17" s="27">
        <v>726</v>
      </c>
      <c r="C17" s="28"/>
      <c r="D17" s="28"/>
      <c r="E17" s="141"/>
      <c r="F17" s="29"/>
      <c r="G17" s="29"/>
      <c r="H17" s="142"/>
      <c r="I17" s="30"/>
      <c r="J17" s="30"/>
      <c r="K17" s="143"/>
      <c r="L17" s="31"/>
      <c r="M17" s="31"/>
      <c r="N17" s="144"/>
      <c r="O17" s="31"/>
      <c r="P17" s="32"/>
      <c r="Q17" s="144"/>
      <c r="R17" s="32"/>
      <c r="S17" s="31"/>
      <c r="T17" s="141"/>
      <c r="U17" s="33"/>
      <c r="V17" s="33"/>
      <c r="W17" s="144"/>
      <c r="X17" s="34"/>
      <c r="Y17" s="145"/>
      <c r="Z17" s="144"/>
      <c r="AA17" s="35">
        <v>1450</v>
      </c>
      <c r="AB17" s="31">
        <v>725.52</v>
      </c>
      <c r="AC17" s="141">
        <f>AB17/AA17*100</f>
        <v>50.035862068965521</v>
      </c>
      <c r="AD17" s="28"/>
    </row>
    <row r="18" spans="1:30" s="14" customFormat="1" ht="18.75" customHeight="1" thickBot="1" x14ac:dyDescent="0.25">
      <c r="A18" s="26">
        <v>9221</v>
      </c>
      <c r="B18" s="27">
        <v>464424</v>
      </c>
      <c r="C18" s="28"/>
      <c r="D18" s="28"/>
      <c r="E18" s="141"/>
      <c r="F18" s="29">
        <v>75000</v>
      </c>
      <c r="G18" s="29">
        <v>85683.06</v>
      </c>
      <c r="H18" s="142"/>
      <c r="I18" s="30">
        <v>100000</v>
      </c>
      <c r="J18" s="30">
        <v>276327.21999999997</v>
      </c>
      <c r="K18" s="143"/>
      <c r="L18" s="31"/>
      <c r="M18" s="31"/>
      <c r="N18" s="144"/>
      <c r="O18" s="31"/>
      <c r="P18" s="32">
        <v>-19390.52</v>
      </c>
      <c r="Q18" s="144"/>
      <c r="R18" s="32">
        <v>85000</v>
      </c>
      <c r="S18" s="31">
        <v>78302.259999999995</v>
      </c>
      <c r="T18" s="141"/>
      <c r="U18" s="33"/>
      <c r="V18" s="33">
        <v>-26190.13</v>
      </c>
      <c r="W18" s="144"/>
      <c r="X18" s="34"/>
      <c r="Y18" s="145"/>
      <c r="Z18" s="144"/>
      <c r="AA18" s="35"/>
      <c r="AB18" s="31"/>
      <c r="AC18" s="141"/>
      <c r="AD18" s="28"/>
    </row>
    <row r="19" spans="1:30" s="14" customFormat="1" ht="29.25" customHeight="1" thickBot="1" x14ac:dyDescent="0.25">
      <c r="A19" s="37" t="s">
        <v>38</v>
      </c>
      <c r="B19" s="38">
        <f>SUM(B5:B17)</f>
        <v>5170035</v>
      </c>
      <c r="C19" s="39">
        <f>SUM(C5:C17)</f>
        <v>16400</v>
      </c>
      <c r="D19" s="40">
        <f t="shared" ref="D19:AD19" si="0">SUM(D5:D17)</f>
        <v>8016.4</v>
      </c>
      <c r="E19" s="146">
        <f t="shared" si="0"/>
        <v>48.880487804878051</v>
      </c>
      <c r="F19" s="40">
        <f t="shared" si="0"/>
        <v>98000</v>
      </c>
      <c r="G19" s="40">
        <f t="shared" si="0"/>
        <v>51257.88</v>
      </c>
      <c r="H19" s="146">
        <f t="shared" si="0"/>
        <v>106.98446495975261</v>
      </c>
      <c r="I19" s="40">
        <f>SUM(I5:I17)</f>
        <v>609250</v>
      </c>
      <c r="J19" s="40">
        <f t="shared" si="0"/>
        <v>458145.05</v>
      </c>
      <c r="K19" s="146">
        <f t="shared" si="0"/>
        <v>75.198202708247834</v>
      </c>
      <c r="L19" s="40">
        <f>SUM(L5:L17)</f>
        <v>833600</v>
      </c>
      <c r="M19" s="40">
        <f>SUM(M5:M17)</f>
        <v>372200.87</v>
      </c>
      <c r="N19" s="146">
        <f t="shared" si="0"/>
        <v>44.649816458733206</v>
      </c>
      <c r="O19" s="40">
        <f>SUM(O5:O17)</f>
        <v>86700</v>
      </c>
      <c r="P19" s="40">
        <f>SUM(P5:P17)</f>
        <v>46026.82</v>
      </c>
      <c r="Q19" s="146">
        <f t="shared" si="0"/>
        <v>53.087450980392163</v>
      </c>
      <c r="R19" s="40">
        <f>SUM(R5:R17)</f>
        <v>10150000</v>
      </c>
      <c r="S19" s="40">
        <f>SUM(S5:S17)</f>
        <v>5462811.3199999994</v>
      </c>
      <c r="T19" s="146">
        <f t="shared" si="0"/>
        <v>228.69471030064071</v>
      </c>
      <c r="U19" s="40">
        <f>SUM(U5:U17)</f>
        <v>121600</v>
      </c>
      <c r="V19" s="40">
        <f>SUM(V5:V17)</f>
        <v>46531.81</v>
      </c>
      <c r="W19" s="146">
        <f t="shared" si="0"/>
        <v>38.266291118421051</v>
      </c>
      <c r="X19" s="40">
        <f>SUM(X5:X17)</f>
        <v>13000</v>
      </c>
      <c r="Y19" s="40">
        <f>SUM(Y5:Y17)</f>
        <v>1000</v>
      </c>
      <c r="Z19" s="146">
        <f t="shared" si="0"/>
        <v>100</v>
      </c>
      <c r="AA19" s="40">
        <f>SUM(AA5:AA17)</f>
        <v>1450</v>
      </c>
      <c r="AB19" s="40">
        <f>SUM(AB5:AB17)</f>
        <v>725.52</v>
      </c>
      <c r="AC19" s="146">
        <f t="shared" si="0"/>
        <v>50.035862068965521</v>
      </c>
      <c r="AD19" s="147">
        <f t="shared" si="0"/>
        <v>0</v>
      </c>
    </row>
    <row r="20" spans="1:30" s="14" customFormat="1" ht="39" customHeight="1" thickBot="1" x14ac:dyDescent="0.25">
      <c r="A20" s="41" t="s">
        <v>39</v>
      </c>
      <c r="B20" s="42">
        <f>B19+B18</f>
        <v>5634459</v>
      </c>
      <c r="C20" s="43">
        <f>C19+C18</f>
        <v>16400</v>
      </c>
      <c r="D20" s="44">
        <f>D5+D7+D9+D10+D11+D12+D13+D14+D15+D17+D18</f>
        <v>8016.4</v>
      </c>
      <c r="E20" s="148"/>
      <c r="F20" s="44">
        <f>F19+F18</f>
        <v>173000</v>
      </c>
      <c r="G20" s="44">
        <f>G18+G19</f>
        <v>136940.94</v>
      </c>
      <c r="H20" s="148"/>
      <c r="I20" s="44">
        <f>I19+I18</f>
        <v>709250</v>
      </c>
      <c r="J20" s="44">
        <f>J18+J19</f>
        <v>734472.27</v>
      </c>
      <c r="K20" s="148"/>
      <c r="L20" s="44">
        <f>L19+L18</f>
        <v>833600</v>
      </c>
      <c r="M20" s="44">
        <f>M18+M19</f>
        <v>372200.87</v>
      </c>
      <c r="N20" s="148"/>
      <c r="O20" s="44">
        <f>O19+O18</f>
        <v>86700</v>
      </c>
      <c r="P20" s="44">
        <f>P18+P19</f>
        <v>26636.3</v>
      </c>
      <c r="Q20" s="148"/>
      <c r="R20" s="44">
        <f>R19+R18</f>
        <v>10235000</v>
      </c>
      <c r="S20" s="44">
        <f>S18+S19</f>
        <v>5541113.5799999991</v>
      </c>
      <c r="T20" s="148"/>
      <c r="U20" s="44">
        <f>U19+U18</f>
        <v>121600</v>
      </c>
      <c r="V20" s="44">
        <f>V18+V19</f>
        <v>20341.679999999997</v>
      </c>
      <c r="W20" s="148"/>
      <c r="X20" s="44">
        <f>X19+X18</f>
        <v>13000</v>
      </c>
      <c r="Y20" s="44">
        <f>Y18+Y19</f>
        <v>1000</v>
      </c>
      <c r="Z20" s="148"/>
      <c r="AA20" s="44">
        <f>AA19+AA18</f>
        <v>1450</v>
      </c>
      <c r="AB20" s="44">
        <f>AB18+AB19</f>
        <v>725.52</v>
      </c>
      <c r="AC20" s="149"/>
      <c r="AD20" s="45">
        <f>SUM(AD5:AD18)</f>
        <v>0</v>
      </c>
    </row>
    <row r="21" spans="1:30" s="14" customFormat="1" ht="21.75" customHeight="1" thickBot="1" x14ac:dyDescent="0.25">
      <c r="A21" s="41" t="s">
        <v>1</v>
      </c>
      <c r="B21" s="102">
        <f>B19</f>
        <v>5170035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4"/>
    </row>
    <row r="22" spans="1:30" s="14" customFormat="1" ht="43.5" customHeight="1" thickBot="1" x14ac:dyDescent="0.25">
      <c r="A22" s="41" t="s">
        <v>40</v>
      </c>
      <c r="B22" s="102">
        <f>C19+F19+I19+L19+O19+R19+U19+X19++AA19</f>
        <v>11930000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4"/>
    </row>
    <row r="23" spans="1:30" s="14" customFormat="1" ht="39.75" customHeight="1" thickBot="1" x14ac:dyDescent="0.25">
      <c r="A23" s="41" t="s">
        <v>145</v>
      </c>
      <c r="B23" s="102">
        <f>D19+G19+J19+M19+P19+S19+V19+Y19+AB19</f>
        <v>6446715.6699999981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4"/>
    </row>
    <row r="24" spans="1:30" s="14" customFormat="1" ht="24" customHeight="1" x14ac:dyDescent="0.2">
      <c r="A24" s="150"/>
      <c r="B24" s="46"/>
      <c r="C24" s="150"/>
      <c r="D24" s="150"/>
      <c r="E24" s="151"/>
      <c r="F24" s="152"/>
      <c r="G24" s="152"/>
      <c r="H24" s="151"/>
      <c r="I24" s="153"/>
      <c r="J24" s="153"/>
      <c r="K24" s="154"/>
      <c r="L24" s="155"/>
      <c r="M24" s="155"/>
      <c r="N24" s="156"/>
      <c r="Q24" s="157"/>
      <c r="T24" s="157"/>
      <c r="U24" s="16"/>
      <c r="V24" s="16"/>
      <c r="W24" s="157"/>
      <c r="X24" s="16"/>
      <c r="Y24" s="16"/>
      <c r="Z24" s="157"/>
      <c r="AC24" s="157"/>
    </row>
    <row r="25" spans="1:30" ht="11.25" customHeight="1" x14ac:dyDescent="0.2">
      <c r="I25" s="160"/>
      <c r="J25" s="160"/>
      <c r="K25" s="161"/>
      <c r="L25" s="156"/>
      <c r="M25" s="156"/>
      <c r="N25" s="162"/>
    </row>
    <row r="26" spans="1:30" ht="24" customHeight="1" x14ac:dyDescent="0.2">
      <c r="A26" s="158"/>
      <c r="B26" s="47"/>
      <c r="C26" s="158" t="s">
        <v>19</v>
      </c>
      <c r="E26" s="163"/>
      <c r="F26" s="158"/>
      <c r="G26" s="158"/>
      <c r="H26" s="163"/>
      <c r="I26" s="164"/>
      <c r="J26" s="164"/>
      <c r="K26" s="165"/>
      <c r="L26" s="158"/>
      <c r="M26" s="158"/>
      <c r="N26" s="163"/>
      <c r="O26" s="18"/>
      <c r="P26" s="18"/>
      <c r="Q26" s="166"/>
      <c r="R26" s="18"/>
      <c r="S26" s="18"/>
      <c r="T26" s="166"/>
      <c r="U26" s="62"/>
      <c r="V26" s="62"/>
      <c r="W26" s="166"/>
      <c r="X26" s="62"/>
      <c r="Y26" s="62"/>
      <c r="Z26" s="166"/>
      <c r="AA26" s="18" t="s">
        <v>20</v>
      </c>
      <c r="AB26" s="18"/>
      <c r="AC26" s="166"/>
    </row>
    <row r="27" spans="1:30" ht="28.5" customHeight="1" x14ac:dyDescent="0.2">
      <c r="A27" s="158"/>
      <c r="B27" s="47"/>
      <c r="C27" s="158" t="s">
        <v>21</v>
      </c>
      <c r="E27" s="163"/>
      <c r="F27" s="158"/>
      <c r="G27" s="158"/>
      <c r="H27" s="163"/>
      <c r="I27" s="167"/>
      <c r="J27" s="167"/>
      <c r="K27" s="167"/>
      <c r="L27" s="163"/>
      <c r="M27" s="163"/>
      <c r="N27" s="163"/>
      <c r="O27" s="18"/>
      <c r="P27" s="18"/>
      <c r="Q27" s="166"/>
      <c r="R27" s="18"/>
      <c r="S27" s="18"/>
      <c r="T27" s="166"/>
      <c r="U27" s="62"/>
      <c r="V27" s="62"/>
      <c r="W27" s="166"/>
      <c r="X27" s="62"/>
      <c r="Y27" s="62"/>
      <c r="Z27" s="166"/>
      <c r="AA27" s="18" t="s">
        <v>41</v>
      </c>
      <c r="AB27" s="18"/>
      <c r="AC27" s="166"/>
    </row>
    <row r="28" spans="1:30" ht="11.25" customHeight="1" x14ac:dyDescent="0.2">
      <c r="A28" s="158"/>
      <c r="B28" s="47"/>
      <c r="C28" s="158"/>
      <c r="E28" s="163"/>
      <c r="F28" s="168"/>
      <c r="G28" s="168"/>
      <c r="H28" s="163"/>
      <c r="I28" s="167"/>
      <c r="J28" s="167"/>
      <c r="K28" s="167"/>
      <c r="L28" s="169"/>
      <c r="M28" s="169"/>
      <c r="N28" s="170"/>
      <c r="O28" s="18"/>
      <c r="P28" s="18"/>
      <c r="Q28" s="166"/>
      <c r="R28" s="18"/>
      <c r="S28" s="18"/>
      <c r="T28" s="166"/>
      <c r="U28" s="62"/>
      <c r="V28" s="62"/>
      <c r="W28" s="166"/>
      <c r="X28" s="62"/>
      <c r="Y28" s="62"/>
      <c r="Z28" s="166"/>
      <c r="AA28" s="18"/>
      <c r="AB28" s="18"/>
      <c r="AC28" s="166"/>
    </row>
    <row r="29" spans="1:30" x14ac:dyDescent="0.2">
      <c r="F29" s="152"/>
      <c r="G29" s="152"/>
      <c r="I29" s="154"/>
      <c r="J29" s="154"/>
      <c r="L29" s="155"/>
      <c r="M29" s="155"/>
      <c r="N29" s="162"/>
    </row>
    <row r="30" spans="1:30" ht="13.5" customHeight="1" x14ac:dyDescent="0.2">
      <c r="I30" s="154"/>
      <c r="J30" s="154"/>
      <c r="L30" s="151"/>
      <c r="M30" s="151"/>
      <c r="N30" s="159"/>
    </row>
    <row r="31" spans="1:30" ht="12.75" customHeight="1" x14ac:dyDescent="0.2">
      <c r="I31" s="154"/>
      <c r="J31" s="154"/>
      <c r="L31" s="150"/>
      <c r="M31" s="150"/>
      <c r="N31" s="159"/>
    </row>
    <row r="32" spans="1:30" ht="12.75" customHeight="1" x14ac:dyDescent="0.2">
      <c r="I32" s="154"/>
      <c r="J32" s="154"/>
      <c r="L32" s="151"/>
      <c r="M32" s="151"/>
      <c r="N32" s="159"/>
    </row>
    <row r="33" spans="3:14" x14ac:dyDescent="0.2">
      <c r="I33" s="154"/>
      <c r="J33" s="154"/>
      <c r="L33" s="172"/>
      <c r="M33" s="172"/>
      <c r="N33" s="173"/>
    </row>
    <row r="34" spans="3:14" x14ac:dyDescent="0.2">
      <c r="I34" s="160"/>
      <c r="J34" s="160"/>
      <c r="K34" s="161"/>
      <c r="L34" s="156"/>
      <c r="M34" s="156"/>
      <c r="N34" s="162"/>
    </row>
    <row r="35" spans="3:14" x14ac:dyDescent="0.2">
      <c r="C35" s="152"/>
      <c r="D35" s="168"/>
      <c r="I35" s="160"/>
      <c r="J35" s="160"/>
      <c r="K35" s="161"/>
      <c r="L35" s="174"/>
      <c r="M35" s="174"/>
      <c r="N35" s="162"/>
    </row>
    <row r="36" spans="3:14" x14ac:dyDescent="0.2">
      <c r="F36" s="152"/>
      <c r="G36" s="152"/>
      <c r="I36" s="160"/>
      <c r="J36" s="160"/>
      <c r="K36" s="161"/>
      <c r="L36" s="175"/>
      <c r="M36" s="175"/>
      <c r="N36" s="176"/>
    </row>
    <row r="37" spans="3:14" x14ac:dyDescent="0.2">
      <c r="F37" s="152"/>
      <c r="G37" s="152"/>
      <c r="I37" s="177"/>
      <c r="J37" s="177"/>
      <c r="K37" s="161"/>
      <c r="L37" s="155"/>
      <c r="M37" s="155"/>
      <c r="N37" s="162"/>
    </row>
    <row r="38" spans="3:14" ht="19.5" customHeight="1" x14ac:dyDescent="0.2">
      <c r="I38" s="154"/>
      <c r="J38" s="154"/>
      <c r="L38" s="151"/>
      <c r="M38" s="151"/>
      <c r="N38" s="159"/>
    </row>
    <row r="39" spans="3:14" ht="15" customHeight="1" x14ac:dyDescent="0.2">
      <c r="C39" s="152"/>
      <c r="D39" s="168"/>
      <c r="I39" s="154"/>
      <c r="J39" s="154"/>
      <c r="L39" s="152"/>
      <c r="M39" s="152"/>
      <c r="N39" s="159"/>
    </row>
    <row r="40" spans="3:14" x14ac:dyDescent="0.2">
      <c r="F40" s="152"/>
      <c r="G40" s="152"/>
      <c r="I40" s="154"/>
      <c r="J40" s="154"/>
      <c r="L40" s="174"/>
      <c r="M40" s="174"/>
      <c r="N40" s="162"/>
    </row>
    <row r="41" spans="3:14" x14ac:dyDescent="0.2">
      <c r="F41" s="152"/>
      <c r="G41" s="152"/>
      <c r="I41" s="177"/>
      <c r="J41" s="177"/>
      <c r="K41" s="161"/>
      <c r="L41" s="155"/>
      <c r="M41" s="155"/>
      <c r="N41" s="162"/>
    </row>
    <row r="42" spans="3:14" x14ac:dyDescent="0.2">
      <c r="I42" s="160"/>
      <c r="J42" s="160"/>
      <c r="K42" s="161"/>
      <c r="L42" s="151"/>
      <c r="M42" s="151"/>
      <c r="N42" s="159"/>
    </row>
    <row r="43" spans="3:14" x14ac:dyDescent="0.2">
      <c r="F43" s="152"/>
      <c r="G43" s="152"/>
      <c r="I43" s="160"/>
      <c r="J43" s="160"/>
      <c r="K43" s="161"/>
      <c r="L43" s="174"/>
      <c r="M43" s="174"/>
      <c r="N43" s="162"/>
    </row>
    <row r="44" spans="3:14" x14ac:dyDescent="0.2">
      <c r="I44" s="177"/>
      <c r="J44" s="177"/>
      <c r="K44" s="161"/>
      <c r="L44" s="172"/>
      <c r="M44" s="172"/>
      <c r="N44" s="173"/>
    </row>
    <row r="45" spans="3:14" x14ac:dyDescent="0.2">
      <c r="I45" s="154"/>
      <c r="J45" s="154"/>
      <c r="L45" s="151"/>
      <c r="M45" s="151"/>
      <c r="N45" s="159"/>
    </row>
    <row r="46" spans="3:14" ht="22.5" customHeight="1" x14ac:dyDescent="0.2">
      <c r="I46" s="177"/>
      <c r="J46" s="177"/>
      <c r="K46" s="161"/>
      <c r="L46" s="155"/>
      <c r="M46" s="155"/>
      <c r="N46" s="162"/>
    </row>
    <row r="47" spans="3:14" x14ac:dyDescent="0.2">
      <c r="I47" s="154"/>
      <c r="J47" s="154"/>
      <c r="L47" s="151"/>
      <c r="M47" s="151"/>
      <c r="N47" s="159"/>
    </row>
    <row r="48" spans="3:14" x14ac:dyDescent="0.2">
      <c r="I48" s="154"/>
      <c r="J48" s="154"/>
      <c r="L48" s="151"/>
      <c r="M48" s="151"/>
      <c r="N48" s="159"/>
    </row>
    <row r="49" spans="1:14" x14ac:dyDescent="0.2">
      <c r="A49" s="152"/>
      <c r="I49" s="178"/>
      <c r="J49" s="178"/>
      <c r="L49" s="174"/>
      <c r="M49" s="174"/>
      <c r="N49" s="162"/>
    </row>
    <row r="50" spans="1:14" x14ac:dyDescent="0.2">
      <c r="C50" s="152"/>
      <c r="D50" s="168"/>
      <c r="F50" s="152"/>
      <c r="G50" s="152"/>
      <c r="I50" s="179"/>
      <c r="J50" s="179"/>
      <c r="L50" s="174"/>
      <c r="M50" s="174"/>
      <c r="N50" s="162"/>
    </row>
    <row r="51" spans="1:14" ht="13.5" customHeight="1" x14ac:dyDescent="0.2">
      <c r="C51" s="152"/>
      <c r="D51" s="168"/>
      <c r="F51" s="152"/>
      <c r="G51" s="152"/>
      <c r="I51" s="179"/>
      <c r="J51" s="179"/>
      <c r="L51" s="152"/>
      <c r="M51" s="152"/>
      <c r="N51" s="159"/>
    </row>
    <row r="52" spans="1:14" ht="13.5" customHeight="1" x14ac:dyDescent="0.2">
      <c r="C52" s="152"/>
      <c r="D52" s="168"/>
      <c r="F52" s="152"/>
      <c r="G52" s="152"/>
      <c r="I52" s="177"/>
      <c r="J52" s="177"/>
      <c r="K52" s="161"/>
      <c r="L52" s="150"/>
      <c r="M52" s="150"/>
      <c r="N52" s="159"/>
    </row>
    <row r="53" spans="1:14" ht="13.5" customHeight="1" x14ac:dyDescent="0.2">
      <c r="I53" s="154"/>
      <c r="J53" s="154"/>
      <c r="L53" s="151"/>
      <c r="M53" s="151"/>
      <c r="N53" s="159"/>
    </row>
    <row r="54" spans="1:14" x14ac:dyDescent="0.2">
      <c r="C54" s="152"/>
      <c r="D54" s="168"/>
      <c r="I54" s="154"/>
      <c r="J54" s="154"/>
      <c r="L54" s="174"/>
      <c r="M54" s="174"/>
      <c r="N54" s="162"/>
    </row>
    <row r="55" spans="1:14" x14ac:dyDescent="0.2">
      <c r="F55" s="152"/>
      <c r="G55" s="152"/>
      <c r="I55" s="154"/>
      <c r="J55" s="154"/>
      <c r="L55" s="152"/>
      <c r="M55" s="152"/>
      <c r="N55" s="159"/>
    </row>
    <row r="56" spans="1:14" x14ac:dyDescent="0.2">
      <c r="F56" s="152"/>
      <c r="G56" s="152"/>
      <c r="I56" s="177"/>
      <c r="J56" s="177"/>
      <c r="K56" s="161"/>
      <c r="L56" s="155"/>
      <c r="M56" s="155"/>
      <c r="N56" s="162"/>
    </row>
    <row r="57" spans="1:14" x14ac:dyDescent="0.2">
      <c r="I57" s="154"/>
      <c r="J57" s="154"/>
      <c r="L57" s="151"/>
      <c r="M57" s="151"/>
      <c r="N57" s="159"/>
    </row>
    <row r="58" spans="1:14" x14ac:dyDescent="0.2">
      <c r="I58" s="154"/>
      <c r="J58" s="154"/>
      <c r="L58" s="151"/>
      <c r="M58" s="151"/>
      <c r="N58" s="159"/>
    </row>
    <row r="59" spans="1:14" x14ac:dyDescent="0.2">
      <c r="I59" s="160"/>
      <c r="J59" s="160"/>
      <c r="K59" s="161"/>
      <c r="L59" s="180"/>
      <c r="M59" s="180"/>
      <c r="N59" s="181"/>
    </row>
    <row r="60" spans="1:14" x14ac:dyDescent="0.2">
      <c r="I60" s="154"/>
      <c r="J60" s="154"/>
      <c r="L60" s="151"/>
      <c r="M60" s="151"/>
      <c r="N60" s="159"/>
    </row>
    <row r="61" spans="1:14" x14ac:dyDescent="0.2">
      <c r="I61" s="154"/>
      <c r="J61" s="154"/>
      <c r="L61" s="151"/>
      <c r="M61" s="151"/>
      <c r="N61" s="159"/>
    </row>
    <row r="62" spans="1:14" x14ac:dyDescent="0.2">
      <c r="I62" s="154"/>
      <c r="J62" s="154"/>
      <c r="L62" s="151"/>
      <c r="M62" s="151"/>
      <c r="N62" s="159"/>
    </row>
    <row r="63" spans="1:14" x14ac:dyDescent="0.2">
      <c r="I63" s="177"/>
      <c r="J63" s="177"/>
      <c r="K63" s="161"/>
      <c r="L63" s="155"/>
      <c r="M63" s="155"/>
      <c r="N63" s="162"/>
    </row>
    <row r="64" spans="1:14" x14ac:dyDescent="0.2">
      <c r="I64" s="154"/>
      <c r="J64" s="154"/>
      <c r="L64" s="151"/>
      <c r="M64" s="151"/>
      <c r="N64" s="159"/>
    </row>
    <row r="65" spans="1:14" x14ac:dyDescent="0.2">
      <c r="I65" s="177"/>
      <c r="J65" s="177"/>
      <c r="K65" s="161"/>
      <c r="L65" s="155"/>
      <c r="M65" s="155"/>
      <c r="N65" s="162"/>
    </row>
    <row r="66" spans="1:14" x14ac:dyDescent="0.2">
      <c r="I66" s="154"/>
      <c r="J66" s="154"/>
      <c r="L66" s="151"/>
      <c r="M66" s="151"/>
      <c r="N66" s="159"/>
    </row>
    <row r="67" spans="1:14" x14ac:dyDescent="0.2">
      <c r="I67" s="154"/>
      <c r="J67" s="154"/>
      <c r="L67" s="151"/>
      <c r="M67" s="151"/>
      <c r="N67" s="159"/>
    </row>
    <row r="68" spans="1:14" x14ac:dyDescent="0.2">
      <c r="I68" s="154"/>
      <c r="J68" s="154"/>
      <c r="L68" s="151"/>
      <c r="M68" s="151"/>
      <c r="N68" s="159"/>
    </row>
    <row r="69" spans="1:14" x14ac:dyDescent="0.2">
      <c r="I69" s="154"/>
      <c r="J69" s="154"/>
      <c r="L69" s="151"/>
      <c r="M69" s="151"/>
      <c r="N69" s="159"/>
    </row>
    <row r="70" spans="1:14" x14ac:dyDescent="0.2">
      <c r="A70" s="182"/>
      <c r="B70" s="48"/>
      <c r="C70" s="182"/>
      <c r="D70" s="183"/>
      <c r="E70" s="184"/>
      <c r="F70" s="182"/>
      <c r="G70" s="182"/>
      <c r="H70" s="184"/>
      <c r="I70" s="185"/>
      <c r="J70" s="185"/>
      <c r="K70" s="186"/>
      <c r="L70" s="187"/>
      <c r="M70" s="174"/>
      <c r="N70" s="162"/>
    </row>
    <row r="71" spans="1:14" x14ac:dyDescent="0.2">
      <c r="F71" s="152"/>
      <c r="G71" s="152"/>
      <c r="I71" s="154"/>
      <c r="J71" s="154"/>
      <c r="L71" s="152"/>
      <c r="M71" s="152"/>
      <c r="N71" s="159"/>
    </row>
    <row r="72" spans="1:14" x14ac:dyDescent="0.2">
      <c r="I72" s="177"/>
      <c r="J72" s="177"/>
      <c r="K72" s="161"/>
      <c r="L72" s="188"/>
      <c r="M72" s="188"/>
      <c r="N72" s="189"/>
    </row>
    <row r="73" spans="1:14" x14ac:dyDescent="0.2">
      <c r="I73" s="154"/>
      <c r="J73" s="154"/>
      <c r="L73" s="151"/>
      <c r="M73" s="151"/>
      <c r="N73" s="159"/>
    </row>
    <row r="74" spans="1:14" x14ac:dyDescent="0.2">
      <c r="I74" s="160"/>
      <c r="J74" s="160"/>
      <c r="K74" s="161"/>
      <c r="L74" s="180"/>
      <c r="M74" s="180"/>
      <c r="N74" s="181"/>
    </row>
    <row r="75" spans="1:14" x14ac:dyDescent="0.2">
      <c r="I75" s="160"/>
      <c r="J75" s="160"/>
      <c r="K75" s="161"/>
      <c r="L75" s="180"/>
      <c r="M75" s="180"/>
      <c r="N75" s="181"/>
    </row>
    <row r="76" spans="1:14" x14ac:dyDescent="0.2">
      <c r="I76" s="154"/>
      <c r="J76" s="154"/>
      <c r="L76" s="151"/>
      <c r="M76" s="151"/>
      <c r="N76" s="159"/>
    </row>
    <row r="77" spans="1:14" x14ac:dyDescent="0.2">
      <c r="I77" s="177"/>
      <c r="J77" s="177"/>
      <c r="K77" s="161"/>
      <c r="L77" s="155"/>
      <c r="M77" s="155"/>
      <c r="N77" s="162"/>
    </row>
    <row r="78" spans="1:14" x14ac:dyDescent="0.2">
      <c r="I78" s="154"/>
      <c r="J78" s="154"/>
      <c r="L78" s="151"/>
      <c r="M78" s="151"/>
      <c r="N78" s="159"/>
    </row>
    <row r="79" spans="1:14" x14ac:dyDescent="0.2">
      <c r="I79" s="154"/>
      <c r="J79" s="154"/>
      <c r="L79" s="151"/>
      <c r="M79" s="151"/>
      <c r="N79" s="159"/>
    </row>
    <row r="80" spans="1:14" x14ac:dyDescent="0.2">
      <c r="I80" s="177"/>
      <c r="J80" s="177"/>
      <c r="K80" s="161"/>
      <c r="L80" s="155"/>
      <c r="M80" s="155"/>
      <c r="N80" s="162"/>
    </row>
    <row r="81" spans="3:14" x14ac:dyDescent="0.2">
      <c r="I81" s="154"/>
      <c r="J81" s="154"/>
      <c r="L81" s="151"/>
      <c r="M81" s="151"/>
      <c r="N81" s="159"/>
    </row>
    <row r="82" spans="3:14" x14ac:dyDescent="0.2">
      <c r="I82" s="160"/>
      <c r="J82" s="160"/>
      <c r="K82" s="161"/>
      <c r="L82" s="180"/>
      <c r="M82" s="180"/>
      <c r="N82" s="181"/>
    </row>
    <row r="83" spans="3:14" x14ac:dyDescent="0.2">
      <c r="I83" s="177"/>
      <c r="J83" s="177"/>
      <c r="K83" s="161"/>
      <c r="L83" s="188"/>
      <c r="M83" s="188"/>
      <c r="N83" s="189"/>
    </row>
    <row r="84" spans="3:14" x14ac:dyDescent="0.2">
      <c r="I84" s="160"/>
      <c r="J84" s="160"/>
      <c r="K84" s="161"/>
      <c r="L84" s="180"/>
      <c r="M84" s="180"/>
      <c r="N84" s="181"/>
    </row>
    <row r="85" spans="3:14" x14ac:dyDescent="0.2">
      <c r="I85" s="177"/>
      <c r="J85" s="177"/>
      <c r="K85" s="161"/>
      <c r="L85" s="155"/>
      <c r="M85" s="155"/>
      <c r="N85" s="162"/>
    </row>
    <row r="86" spans="3:14" x14ac:dyDescent="0.2">
      <c r="I86" s="154"/>
      <c r="J86" s="154"/>
      <c r="L86" s="151"/>
      <c r="M86" s="151"/>
      <c r="N86" s="159"/>
    </row>
    <row r="87" spans="3:14" x14ac:dyDescent="0.2">
      <c r="F87" s="152"/>
      <c r="G87" s="152"/>
      <c r="I87" s="154"/>
      <c r="J87" s="154"/>
      <c r="L87" s="152"/>
      <c r="M87" s="152"/>
      <c r="N87" s="159"/>
    </row>
    <row r="88" spans="3:14" x14ac:dyDescent="0.2">
      <c r="I88" s="160"/>
      <c r="J88" s="160"/>
      <c r="K88" s="161"/>
      <c r="L88" s="155"/>
      <c r="M88" s="155"/>
      <c r="N88" s="162"/>
    </row>
    <row r="89" spans="3:14" x14ac:dyDescent="0.2">
      <c r="I89" s="160"/>
      <c r="J89" s="160"/>
      <c r="K89" s="161"/>
      <c r="L89" s="180"/>
      <c r="M89" s="180"/>
      <c r="N89" s="181"/>
    </row>
    <row r="90" spans="3:14" x14ac:dyDescent="0.2">
      <c r="F90" s="152"/>
      <c r="G90" s="152"/>
      <c r="I90" s="160"/>
      <c r="J90" s="160"/>
      <c r="K90" s="161"/>
      <c r="L90" s="190"/>
      <c r="M90" s="190"/>
      <c r="N90" s="189"/>
    </row>
    <row r="91" spans="3:14" x14ac:dyDescent="0.2">
      <c r="F91" s="152"/>
      <c r="G91" s="152"/>
      <c r="I91" s="177"/>
      <c r="J91" s="177"/>
      <c r="K91" s="161"/>
      <c r="L91" s="150"/>
      <c r="M91" s="150"/>
      <c r="N91" s="159"/>
    </row>
    <row r="92" spans="3:14" x14ac:dyDescent="0.2">
      <c r="I92" s="154"/>
      <c r="J92" s="154"/>
      <c r="L92" s="151"/>
      <c r="M92" s="151"/>
      <c r="N92" s="159"/>
    </row>
    <row r="93" spans="3:14" x14ac:dyDescent="0.2">
      <c r="I93" s="177"/>
      <c r="J93" s="177"/>
      <c r="K93" s="161"/>
      <c r="L93" s="191"/>
      <c r="M93" s="191"/>
      <c r="N93" s="181"/>
    </row>
    <row r="94" spans="3:14" x14ac:dyDescent="0.2">
      <c r="I94" s="160"/>
      <c r="J94" s="160"/>
      <c r="K94" s="161"/>
      <c r="L94" s="180"/>
      <c r="M94" s="180"/>
      <c r="N94" s="181"/>
    </row>
    <row r="95" spans="3:14" x14ac:dyDescent="0.2">
      <c r="C95" s="152"/>
      <c r="D95" s="168"/>
      <c r="I95" s="160"/>
      <c r="J95" s="160"/>
      <c r="K95" s="161"/>
      <c r="L95" s="192"/>
      <c r="M95" s="192"/>
      <c r="N95" s="193"/>
    </row>
    <row r="96" spans="3:14" x14ac:dyDescent="0.2">
      <c r="F96" s="152"/>
      <c r="G96" s="152"/>
      <c r="I96" s="160"/>
      <c r="J96" s="160"/>
      <c r="K96" s="161"/>
      <c r="L96" s="192"/>
      <c r="M96" s="192"/>
      <c r="N96" s="193"/>
    </row>
    <row r="97" spans="1:14" x14ac:dyDescent="0.2">
      <c r="I97" s="177"/>
      <c r="J97" s="177"/>
      <c r="K97" s="161"/>
      <c r="L97" s="188"/>
      <c r="M97" s="188"/>
      <c r="N97" s="189"/>
    </row>
    <row r="98" spans="1:14" x14ac:dyDescent="0.2">
      <c r="I98" s="160"/>
      <c r="J98" s="160"/>
      <c r="K98" s="161"/>
      <c r="L98" s="180"/>
      <c r="M98" s="180"/>
      <c r="N98" s="181"/>
    </row>
    <row r="99" spans="1:14" x14ac:dyDescent="0.2">
      <c r="C99" s="152"/>
      <c r="D99" s="168"/>
      <c r="I99" s="160"/>
      <c r="J99" s="160"/>
      <c r="K99" s="161"/>
      <c r="L99" s="194"/>
      <c r="M99" s="194"/>
      <c r="N99" s="181"/>
    </row>
    <row r="100" spans="1:14" ht="12.75" customHeight="1" x14ac:dyDescent="0.2">
      <c r="F100" s="152"/>
      <c r="G100" s="152"/>
      <c r="I100" s="160"/>
      <c r="J100" s="160"/>
      <c r="K100" s="161"/>
      <c r="L100" s="152"/>
      <c r="M100" s="152"/>
      <c r="N100" s="159"/>
    </row>
    <row r="101" spans="1:14" ht="12.75" customHeight="1" x14ac:dyDescent="0.2">
      <c r="F101" s="152"/>
      <c r="G101" s="152"/>
      <c r="I101" s="177"/>
      <c r="J101" s="177"/>
      <c r="K101" s="161"/>
      <c r="L101" s="150"/>
      <c r="M101" s="150"/>
      <c r="N101" s="159"/>
    </row>
    <row r="102" spans="1:14" x14ac:dyDescent="0.2">
      <c r="I102" s="154"/>
      <c r="J102" s="154"/>
      <c r="L102" s="151"/>
      <c r="M102" s="151"/>
      <c r="N102" s="159"/>
    </row>
    <row r="103" spans="1:14" x14ac:dyDescent="0.2">
      <c r="F103" s="152"/>
      <c r="G103" s="152"/>
      <c r="I103" s="154"/>
      <c r="J103" s="154"/>
      <c r="L103" s="190"/>
      <c r="M103" s="190"/>
      <c r="N103" s="189"/>
    </row>
    <row r="104" spans="1:14" x14ac:dyDescent="0.2">
      <c r="I104" s="177"/>
      <c r="J104" s="177"/>
      <c r="K104" s="161"/>
      <c r="L104" s="188"/>
      <c r="M104" s="188"/>
      <c r="N104" s="189"/>
    </row>
    <row r="105" spans="1:14" x14ac:dyDescent="0.2">
      <c r="I105" s="160"/>
      <c r="J105" s="160"/>
      <c r="K105" s="161"/>
      <c r="L105" s="180"/>
      <c r="M105" s="180"/>
      <c r="N105" s="181"/>
    </row>
    <row r="106" spans="1:14" x14ac:dyDescent="0.2">
      <c r="I106" s="154"/>
      <c r="J106" s="154"/>
      <c r="L106" s="151"/>
      <c r="M106" s="151"/>
      <c r="N106" s="159"/>
    </row>
    <row r="107" spans="1:14" x14ac:dyDescent="0.2">
      <c r="A107" s="174"/>
      <c r="B107" s="36"/>
      <c r="C107" s="195"/>
      <c r="D107" s="196"/>
      <c r="E107" s="197"/>
      <c r="F107" s="195"/>
      <c r="G107" s="195"/>
      <c r="H107" s="197"/>
      <c r="I107" s="195"/>
      <c r="J107" s="195"/>
      <c r="K107" s="197"/>
      <c r="L107" s="174"/>
      <c r="M107" s="174"/>
      <c r="N107" s="162"/>
    </row>
    <row r="108" spans="1:14" x14ac:dyDescent="0.2">
      <c r="A108" s="152"/>
      <c r="I108" s="178"/>
      <c r="J108" s="178"/>
      <c r="L108" s="174"/>
      <c r="M108" s="174"/>
      <c r="N108" s="162"/>
    </row>
    <row r="109" spans="1:14" x14ac:dyDescent="0.2">
      <c r="A109" s="152"/>
      <c r="C109" s="152"/>
      <c r="D109" s="168"/>
      <c r="I109" s="178"/>
      <c r="J109" s="178"/>
      <c r="L109" s="152"/>
      <c r="M109" s="152"/>
      <c r="N109" s="159"/>
    </row>
    <row r="110" spans="1:14" x14ac:dyDescent="0.2">
      <c r="F110" s="152"/>
      <c r="G110" s="152"/>
      <c r="I110" s="154"/>
      <c r="J110" s="154"/>
      <c r="L110" s="174"/>
      <c r="M110" s="174"/>
      <c r="N110" s="162"/>
    </row>
    <row r="111" spans="1:14" x14ac:dyDescent="0.2">
      <c r="L111" s="155"/>
      <c r="M111" s="155"/>
      <c r="N111" s="162"/>
    </row>
    <row r="112" spans="1:14" x14ac:dyDescent="0.2">
      <c r="C112" s="152"/>
      <c r="D112" s="168"/>
      <c r="I112" s="154"/>
      <c r="J112" s="154"/>
      <c r="L112" s="152"/>
      <c r="M112" s="152"/>
      <c r="N112" s="159"/>
    </row>
    <row r="113" spans="1:14" x14ac:dyDescent="0.2">
      <c r="F113" s="152"/>
      <c r="G113" s="152"/>
      <c r="I113" s="154"/>
      <c r="J113" s="154"/>
      <c r="L113" s="152"/>
      <c r="M113" s="152"/>
      <c r="N113" s="159"/>
    </row>
    <row r="114" spans="1:14" x14ac:dyDescent="0.2">
      <c r="I114" s="177"/>
      <c r="J114" s="177"/>
      <c r="K114" s="161"/>
      <c r="L114" s="150"/>
      <c r="M114" s="150"/>
      <c r="N114" s="159"/>
    </row>
    <row r="115" spans="1:14" x14ac:dyDescent="0.2">
      <c r="F115" s="152"/>
      <c r="G115" s="152"/>
      <c r="I115" s="154"/>
      <c r="J115" s="154"/>
      <c r="L115" s="198"/>
      <c r="M115" s="198"/>
      <c r="N115" s="173"/>
    </row>
    <row r="116" spans="1:14" x14ac:dyDescent="0.2">
      <c r="I116" s="154"/>
      <c r="J116" s="154"/>
      <c r="L116" s="150"/>
      <c r="M116" s="150"/>
      <c r="N116" s="159"/>
    </row>
    <row r="117" spans="1:14" x14ac:dyDescent="0.2">
      <c r="C117" s="152"/>
      <c r="D117" s="168"/>
      <c r="I117" s="160"/>
      <c r="J117" s="160"/>
      <c r="K117" s="161"/>
      <c r="L117" s="174"/>
      <c r="M117" s="174"/>
      <c r="N117" s="162"/>
    </row>
    <row r="118" spans="1:14" x14ac:dyDescent="0.2">
      <c r="F118" s="152"/>
      <c r="G118" s="152"/>
      <c r="I118" s="160"/>
      <c r="J118" s="160"/>
      <c r="K118" s="161"/>
      <c r="L118" s="175"/>
      <c r="M118" s="175"/>
      <c r="N118" s="176"/>
    </row>
    <row r="119" spans="1:14" x14ac:dyDescent="0.2">
      <c r="I119" s="177"/>
      <c r="J119" s="177"/>
      <c r="K119" s="161"/>
      <c r="L119" s="155"/>
      <c r="M119" s="155"/>
      <c r="N119" s="162"/>
    </row>
    <row r="120" spans="1:14" x14ac:dyDescent="0.2">
      <c r="A120" s="152"/>
      <c r="I120" s="178"/>
      <c r="J120" s="178"/>
      <c r="L120" s="174"/>
      <c r="M120" s="174"/>
      <c r="N120" s="162"/>
    </row>
    <row r="121" spans="1:14" x14ac:dyDescent="0.2">
      <c r="C121" s="152"/>
      <c r="D121" s="168"/>
      <c r="I121" s="154"/>
      <c r="J121" s="154"/>
      <c r="L121" s="174"/>
      <c r="M121" s="174"/>
      <c r="N121" s="162"/>
    </row>
    <row r="122" spans="1:14" x14ac:dyDescent="0.2">
      <c r="F122" s="152"/>
      <c r="G122" s="152"/>
      <c r="I122" s="154"/>
      <c r="J122" s="154"/>
      <c r="L122" s="152"/>
      <c r="M122" s="152"/>
      <c r="N122" s="159"/>
    </row>
    <row r="123" spans="1:14" x14ac:dyDescent="0.2">
      <c r="F123" s="152"/>
      <c r="G123" s="152"/>
      <c r="I123" s="177"/>
      <c r="J123" s="177"/>
      <c r="K123" s="161"/>
      <c r="L123" s="155"/>
      <c r="M123" s="155"/>
      <c r="N123" s="162"/>
    </row>
    <row r="124" spans="1:14" x14ac:dyDescent="0.2">
      <c r="F124" s="152"/>
      <c r="G124" s="152"/>
      <c r="I124" s="154"/>
      <c r="J124" s="154"/>
      <c r="L124" s="152"/>
      <c r="M124" s="152"/>
      <c r="N124" s="159"/>
    </row>
    <row r="125" spans="1:14" x14ac:dyDescent="0.2">
      <c r="I125" s="177"/>
      <c r="J125" s="177"/>
      <c r="K125" s="161"/>
      <c r="L125" s="188"/>
      <c r="M125" s="188"/>
      <c r="N125" s="189"/>
    </row>
    <row r="126" spans="1:14" x14ac:dyDescent="0.2">
      <c r="F126" s="152"/>
      <c r="G126" s="152"/>
      <c r="I126" s="160"/>
      <c r="J126" s="160"/>
      <c r="K126" s="161"/>
      <c r="L126" s="190"/>
      <c r="M126" s="190"/>
      <c r="N126" s="189"/>
    </row>
    <row r="127" spans="1:14" x14ac:dyDescent="0.2">
      <c r="F127" s="152"/>
      <c r="G127" s="152"/>
      <c r="I127" s="177"/>
      <c r="J127" s="177"/>
      <c r="K127" s="161"/>
      <c r="L127" s="150"/>
      <c r="M127" s="150"/>
      <c r="N127" s="159"/>
    </row>
    <row r="128" spans="1:14" x14ac:dyDescent="0.2">
      <c r="I128" s="177"/>
      <c r="J128" s="177"/>
      <c r="K128" s="161"/>
      <c r="L128" s="199"/>
      <c r="M128" s="199"/>
      <c r="N128" s="200"/>
    </row>
    <row r="129" spans="1:14" x14ac:dyDescent="0.2">
      <c r="C129" s="152"/>
      <c r="D129" s="168"/>
      <c r="I129" s="160"/>
      <c r="J129" s="160"/>
      <c r="K129" s="161"/>
      <c r="L129" s="194"/>
      <c r="M129" s="194"/>
      <c r="N129" s="181"/>
    </row>
    <row r="130" spans="1:14" x14ac:dyDescent="0.2">
      <c r="F130" s="152"/>
      <c r="G130" s="152"/>
      <c r="I130" s="160"/>
      <c r="J130" s="160"/>
      <c r="K130" s="161"/>
      <c r="L130" s="152"/>
      <c r="M130" s="152"/>
      <c r="N130" s="159"/>
    </row>
    <row r="131" spans="1:14" x14ac:dyDescent="0.2">
      <c r="F131" s="152"/>
      <c r="G131" s="152"/>
      <c r="I131" s="177"/>
      <c r="J131" s="177"/>
      <c r="K131" s="161"/>
      <c r="L131" s="150"/>
      <c r="M131" s="150"/>
      <c r="N131" s="159"/>
    </row>
    <row r="132" spans="1:14" x14ac:dyDescent="0.2">
      <c r="F132" s="152"/>
      <c r="G132" s="152"/>
      <c r="I132" s="177"/>
      <c r="J132" s="177"/>
      <c r="K132" s="161"/>
      <c r="L132" s="150"/>
      <c r="M132" s="150"/>
      <c r="N132" s="159"/>
    </row>
    <row r="133" spans="1:14" x14ac:dyDescent="0.2">
      <c r="I133" s="154"/>
      <c r="J133" s="154"/>
      <c r="L133" s="151"/>
      <c r="M133" s="151"/>
      <c r="N133" s="159"/>
    </row>
    <row r="134" spans="1:14" ht="18" customHeight="1" x14ac:dyDescent="0.2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81"/>
      <c r="N134" s="202"/>
    </row>
    <row r="135" spans="1:14" x14ac:dyDescent="0.2">
      <c r="A135" s="182"/>
      <c r="B135" s="48"/>
      <c r="C135" s="182"/>
      <c r="D135" s="183"/>
      <c r="E135" s="184"/>
      <c r="F135" s="182"/>
      <c r="G135" s="182"/>
      <c r="H135" s="184"/>
      <c r="I135" s="185"/>
      <c r="J135" s="185"/>
      <c r="K135" s="186"/>
      <c r="L135" s="187"/>
      <c r="M135" s="174"/>
      <c r="N135" s="162"/>
    </row>
    <row r="137" spans="1:14" x14ac:dyDescent="0.2">
      <c r="A137" s="152"/>
      <c r="C137" s="152"/>
      <c r="D137" s="168"/>
      <c r="F137" s="152"/>
      <c r="G137" s="152"/>
      <c r="I137" s="178"/>
      <c r="J137" s="178"/>
      <c r="L137" s="16"/>
      <c r="M137" s="16"/>
    </row>
    <row r="138" spans="1:14" x14ac:dyDescent="0.2">
      <c r="A138" s="152"/>
      <c r="C138" s="152"/>
      <c r="D138" s="168"/>
      <c r="F138" s="152"/>
      <c r="G138" s="152"/>
      <c r="I138" s="178"/>
      <c r="J138" s="178"/>
      <c r="L138" s="16"/>
      <c r="M138" s="16"/>
    </row>
    <row r="139" spans="1:14" x14ac:dyDescent="0.2">
      <c r="A139" s="152"/>
      <c r="C139" s="152"/>
      <c r="D139" s="168"/>
      <c r="F139" s="152"/>
      <c r="G139" s="152"/>
      <c r="I139" s="178"/>
      <c r="J139" s="178"/>
      <c r="L139" s="16"/>
      <c r="M139" s="16"/>
    </row>
    <row r="140" spans="1:14" x14ac:dyDescent="0.2">
      <c r="A140" s="152"/>
      <c r="C140" s="152"/>
      <c r="D140" s="168"/>
      <c r="F140" s="152"/>
      <c r="G140" s="152"/>
      <c r="I140" s="178"/>
      <c r="J140" s="178"/>
      <c r="L140" s="16"/>
      <c r="M140" s="16"/>
    </row>
    <row r="141" spans="1:14" x14ac:dyDescent="0.2">
      <c r="A141" s="152"/>
      <c r="C141" s="152"/>
      <c r="D141" s="168"/>
      <c r="F141" s="152"/>
      <c r="G141" s="152"/>
      <c r="I141" s="178"/>
      <c r="J141" s="178"/>
      <c r="L141" s="16"/>
      <c r="M141" s="16"/>
    </row>
    <row r="142" spans="1:14" x14ac:dyDescent="0.2">
      <c r="A142" s="152"/>
      <c r="C142" s="152"/>
      <c r="D142" s="168"/>
      <c r="F142" s="152"/>
      <c r="G142" s="152"/>
    </row>
    <row r="143" spans="1:14" x14ac:dyDescent="0.2">
      <c r="A143" s="152"/>
      <c r="C143" s="152"/>
      <c r="D143" s="168"/>
      <c r="F143" s="152"/>
      <c r="G143" s="152"/>
      <c r="I143" s="178"/>
      <c r="J143" s="178"/>
      <c r="L143" s="16"/>
      <c r="M143" s="16"/>
    </row>
    <row r="144" spans="1:14" x14ac:dyDescent="0.2">
      <c r="A144" s="152"/>
      <c r="C144" s="152"/>
      <c r="D144" s="168"/>
      <c r="F144" s="152"/>
      <c r="G144" s="152"/>
      <c r="I144" s="178"/>
      <c r="J144" s="178"/>
      <c r="L144" s="203"/>
      <c r="M144" s="203"/>
      <c r="N144" s="204"/>
    </row>
    <row r="145" spans="1:14" x14ac:dyDescent="0.2">
      <c r="A145" s="152"/>
      <c r="C145" s="152"/>
      <c r="D145" s="168"/>
      <c r="F145" s="152"/>
      <c r="G145" s="152"/>
      <c r="I145" s="178"/>
      <c r="J145" s="178"/>
      <c r="L145" s="16"/>
      <c r="M145" s="16"/>
    </row>
    <row r="146" spans="1:14" x14ac:dyDescent="0.2">
      <c r="A146" s="152"/>
      <c r="C146" s="152"/>
      <c r="D146" s="168"/>
      <c r="F146" s="152"/>
      <c r="G146" s="152"/>
      <c r="I146" s="178"/>
      <c r="J146" s="178"/>
      <c r="L146" s="198"/>
      <c r="M146" s="198"/>
      <c r="N146" s="173"/>
    </row>
    <row r="147" spans="1:14" x14ac:dyDescent="0.2">
      <c r="I147" s="177"/>
      <c r="J147" s="177"/>
      <c r="K147" s="161"/>
      <c r="L147" s="172"/>
      <c r="M147" s="172"/>
      <c r="N147" s="173"/>
    </row>
  </sheetData>
  <mergeCells count="6">
    <mergeCell ref="A134:L134"/>
    <mergeCell ref="A1:AD1"/>
    <mergeCell ref="C3:AD3"/>
    <mergeCell ref="B21:AD21"/>
    <mergeCell ref="B22:AD22"/>
    <mergeCell ref="B23:AD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B02A-5D74-44C8-BC2A-5A9DC5F39553}">
  <dimension ref="A1:AI121"/>
  <sheetViews>
    <sheetView workbookViewId="0">
      <selection activeCell="A78" sqref="A78:XFD78"/>
    </sheetView>
  </sheetViews>
  <sheetFormatPr defaultColWidth="11.42578125" defaultRowHeight="12" x14ac:dyDescent="0.2"/>
  <cols>
    <col min="1" max="1" width="12.42578125" style="82" customWidth="1"/>
    <col min="2" max="2" width="31.5703125" style="83" customWidth="1"/>
    <col min="3" max="3" width="14.140625" style="84" customWidth="1"/>
    <col min="4" max="5" width="15.7109375" style="85" customWidth="1"/>
    <col min="6" max="6" width="7.28515625" style="212" customWidth="1"/>
    <col min="7" max="8" width="12.42578125" style="85" customWidth="1"/>
    <col min="9" max="9" width="6.7109375" style="212" customWidth="1"/>
    <col min="10" max="10" width="11.42578125" style="85"/>
    <col min="11" max="11" width="11.7109375" style="85" customWidth="1"/>
    <col min="12" max="12" width="6.85546875" style="212" customWidth="1"/>
    <col min="13" max="13" width="13.140625" style="85" customWidth="1"/>
    <col min="14" max="14" width="12.42578125" style="85" customWidth="1"/>
    <col min="15" max="15" width="7.28515625" style="212" customWidth="1"/>
    <col min="16" max="16" width="14.85546875" style="85" customWidth="1"/>
    <col min="17" max="17" width="15.85546875" style="85" customWidth="1"/>
    <col min="18" max="18" width="6.7109375" style="212" customWidth="1"/>
    <col min="19" max="19" width="11.85546875" style="85" customWidth="1"/>
    <col min="20" max="20" width="12.140625" style="85" customWidth="1"/>
    <col min="21" max="21" width="7.140625" style="212" customWidth="1"/>
    <col min="22" max="22" width="14" style="85" customWidth="1"/>
    <col min="23" max="23" width="14.28515625" style="85" customWidth="1"/>
    <col min="24" max="24" width="7.7109375" style="212" customWidth="1"/>
    <col min="25" max="25" width="12.85546875" style="85" customWidth="1"/>
    <col min="26" max="26" width="13" style="85" customWidth="1"/>
    <col min="27" max="27" width="6.28515625" style="212" customWidth="1"/>
    <col min="28" max="28" width="11.85546875" style="85" customWidth="1"/>
    <col min="29" max="29" width="11.28515625" style="85" customWidth="1"/>
    <col min="30" max="30" width="6.85546875" style="212" customWidth="1"/>
    <col min="31" max="31" width="12.85546875" style="85" customWidth="1"/>
    <col min="32" max="32" width="13.140625" style="85" customWidth="1"/>
    <col min="33" max="33" width="7.7109375" style="212" customWidth="1"/>
    <col min="34" max="34" width="13.7109375" style="85" customWidth="1"/>
    <col min="35" max="256" width="11.42578125" style="14"/>
    <col min="257" max="257" width="12.42578125" style="14" customWidth="1"/>
    <col min="258" max="258" width="16.7109375" style="14" customWidth="1"/>
    <col min="259" max="259" width="14.140625" style="14" customWidth="1"/>
    <col min="260" max="261" width="15.7109375" style="14" customWidth="1"/>
    <col min="262" max="262" width="6.5703125" style="14" customWidth="1"/>
    <col min="263" max="264" width="12.42578125" style="14" customWidth="1"/>
    <col min="265" max="265" width="6.7109375" style="14" customWidth="1"/>
    <col min="266" max="266" width="11.42578125" style="14"/>
    <col min="267" max="267" width="11.7109375" style="14" customWidth="1"/>
    <col min="268" max="268" width="6.85546875" style="14" customWidth="1"/>
    <col min="269" max="269" width="13.140625" style="14" customWidth="1"/>
    <col min="270" max="270" width="12.42578125" style="14" customWidth="1"/>
    <col min="271" max="271" width="6.85546875" style="14" customWidth="1"/>
    <col min="272" max="272" width="14.85546875" style="14" customWidth="1"/>
    <col min="273" max="273" width="15.85546875" style="14" customWidth="1"/>
    <col min="274" max="274" width="6.7109375" style="14" customWidth="1"/>
    <col min="275" max="275" width="11.85546875" style="14" customWidth="1"/>
    <col min="276" max="276" width="12.140625" style="14" customWidth="1"/>
    <col min="277" max="277" width="7.140625" style="14" customWidth="1"/>
    <col min="278" max="278" width="14" style="14" customWidth="1"/>
    <col min="279" max="279" width="14.28515625" style="14" customWidth="1"/>
    <col min="280" max="280" width="7.7109375" style="14" customWidth="1"/>
    <col min="281" max="281" width="12.85546875" style="14" customWidth="1"/>
    <col min="282" max="282" width="13" style="14" customWidth="1"/>
    <col min="283" max="283" width="6.28515625" style="14" customWidth="1"/>
    <col min="284" max="284" width="11.85546875" style="14" customWidth="1"/>
    <col min="285" max="285" width="11.28515625" style="14" customWidth="1"/>
    <col min="286" max="286" width="6.85546875" style="14" customWidth="1"/>
    <col min="287" max="287" width="12.85546875" style="14" customWidth="1"/>
    <col min="288" max="288" width="13.140625" style="14" customWidth="1"/>
    <col min="289" max="289" width="7.7109375" style="14" customWidth="1"/>
    <col min="290" max="290" width="13.7109375" style="14" customWidth="1"/>
    <col min="291" max="512" width="11.42578125" style="14"/>
    <col min="513" max="513" width="12.42578125" style="14" customWidth="1"/>
    <col min="514" max="514" width="16.7109375" style="14" customWidth="1"/>
    <col min="515" max="515" width="14.140625" style="14" customWidth="1"/>
    <col min="516" max="517" width="15.7109375" style="14" customWidth="1"/>
    <col min="518" max="518" width="6.5703125" style="14" customWidth="1"/>
    <col min="519" max="520" width="12.42578125" style="14" customWidth="1"/>
    <col min="521" max="521" width="6.7109375" style="14" customWidth="1"/>
    <col min="522" max="522" width="11.42578125" style="14"/>
    <col min="523" max="523" width="11.7109375" style="14" customWidth="1"/>
    <col min="524" max="524" width="6.85546875" style="14" customWidth="1"/>
    <col min="525" max="525" width="13.140625" style="14" customWidth="1"/>
    <col min="526" max="526" width="12.42578125" style="14" customWidth="1"/>
    <col min="527" max="527" width="6.85546875" style="14" customWidth="1"/>
    <col min="528" max="528" width="14.85546875" style="14" customWidth="1"/>
    <col min="529" max="529" width="15.85546875" style="14" customWidth="1"/>
    <col min="530" max="530" width="6.7109375" style="14" customWidth="1"/>
    <col min="531" max="531" width="11.85546875" style="14" customWidth="1"/>
    <col min="532" max="532" width="12.140625" style="14" customWidth="1"/>
    <col min="533" max="533" width="7.140625" style="14" customWidth="1"/>
    <col min="534" max="534" width="14" style="14" customWidth="1"/>
    <col min="535" max="535" width="14.28515625" style="14" customWidth="1"/>
    <col min="536" max="536" width="7.7109375" style="14" customWidth="1"/>
    <col min="537" max="537" width="12.85546875" style="14" customWidth="1"/>
    <col min="538" max="538" width="13" style="14" customWidth="1"/>
    <col min="539" max="539" width="6.28515625" style="14" customWidth="1"/>
    <col min="540" max="540" width="11.85546875" style="14" customWidth="1"/>
    <col min="541" max="541" width="11.28515625" style="14" customWidth="1"/>
    <col min="542" max="542" width="6.85546875" style="14" customWidth="1"/>
    <col min="543" max="543" width="12.85546875" style="14" customWidth="1"/>
    <col min="544" max="544" width="13.140625" style="14" customWidth="1"/>
    <col min="545" max="545" width="7.7109375" style="14" customWidth="1"/>
    <col min="546" max="546" width="13.7109375" style="14" customWidth="1"/>
    <col min="547" max="768" width="11.42578125" style="14"/>
    <col min="769" max="769" width="12.42578125" style="14" customWidth="1"/>
    <col min="770" max="770" width="16.7109375" style="14" customWidth="1"/>
    <col min="771" max="771" width="14.140625" style="14" customWidth="1"/>
    <col min="772" max="773" width="15.7109375" style="14" customWidth="1"/>
    <col min="774" max="774" width="6.5703125" style="14" customWidth="1"/>
    <col min="775" max="776" width="12.42578125" style="14" customWidth="1"/>
    <col min="777" max="777" width="6.7109375" style="14" customWidth="1"/>
    <col min="778" max="778" width="11.42578125" style="14"/>
    <col min="779" max="779" width="11.7109375" style="14" customWidth="1"/>
    <col min="780" max="780" width="6.85546875" style="14" customWidth="1"/>
    <col min="781" max="781" width="13.140625" style="14" customWidth="1"/>
    <col min="782" max="782" width="12.42578125" style="14" customWidth="1"/>
    <col min="783" max="783" width="6.85546875" style="14" customWidth="1"/>
    <col min="784" max="784" width="14.85546875" style="14" customWidth="1"/>
    <col min="785" max="785" width="15.85546875" style="14" customWidth="1"/>
    <col min="786" max="786" width="6.7109375" style="14" customWidth="1"/>
    <col min="787" max="787" width="11.85546875" style="14" customWidth="1"/>
    <col min="788" max="788" width="12.140625" style="14" customWidth="1"/>
    <col min="789" max="789" width="7.140625" style="14" customWidth="1"/>
    <col min="790" max="790" width="14" style="14" customWidth="1"/>
    <col min="791" max="791" width="14.28515625" style="14" customWidth="1"/>
    <col min="792" max="792" width="7.7109375" style="14" customWidth="1"/>
    <col min="793" max="793" width="12.85546875" style="14" customWidth="1"/>
    <col min="794" max="794" width="13" style="14" customWidth="1"/>
    <col min="795" max="795" width="6.28515625" style="14" customWidth="1"/>
    <col min="796" max="796" width="11.85546875" style="14" customWidth="1"/>
    <col min="797" max="797" width="11.28515625" style="14" customWidth="1"/>
    <col min="798" max="798" width="6.85546875" style="14" customWidth="1"/>
    <col min="799" max="799" width="12.85546875" style="14" customWidth="1"/>
    <col min="800" max="800" width="13.140625" style="14" customWidth="1"/>
    <col min="801" max="801" width="7.7109375" style="14" customWidth="1"/>
    <col min="802" max="802" width="13.7109375" style="14" customWidth="1"/>
    <col min="803" max="1024" width="11.42578125" style="14"/>
    <col min="1025" max="1025" width="12.42578125" style="14" customWidth="1"/>
    <col min="1026" max="1026" width="16.7109375" style="14" customWidth="1"/>
    <col min="1027" max="1027" width="14.140625" style="14" customWidth="1"/>
    <col min="1028" max="1029" width="15.7109375" style="14" customWidth="1"/>
    <col min="1030" max="1030" width="6.5703125" style="14" customWidth="1"/>
    <col min="1031" max="1032" width="12.42578125" style="14" customWidth="1"/>
    <col min="1033" max="1033" width="6.7109375" style="14" customWidth="1"/>
    <col min="1034" max="1034" width="11.42578125" style="14"/>
    <col min="1035" max="1035" width="11.7109375" style="14" customWidth="1"/>
    <col min="1036" max="1036" width="6.85546875" style="14" customWidth="1"/>
    <col min="1037" max="1037" width="13.140625" style="14" customWidth="1"/>
    <col min="1038" max="1038" width="12.42578125" style="14" customWidth="1"/>
    <col min="1039" max="1039" width="6.85546875" style="14" customWidth="1"/>
    <col min="1040" max="1040" width="14.85546875" style="14" customWidth="1"/>
    <col min="1041" max="1041" width="15.85546875" style="14" customWidth="1"/>
    <col min="1042" max="1042" width="6.7109375" style="14" customWidth="1"/>
    <col min="1043" max="1043" width="11.85546875" style="14" customWidth="1"/>
    <col min="1044" max="1044" width="12.140625" style="14" customWidth="1"/>
    <col min="1045" max="1045" width="7.140625" style="14" customWidth="1"/>
    <col min="1046" max="1046" width="14" style="14" customWidth="1"/>
    <col min="1047" max="1047" width="14.28515625" style="14" customWidth="1"/>
    <col min="1048" max="1048" width="7.7109375" style="14" customWidth="1"/>
    <col min="1049" max="1049" width="12.85546875" style="14" customWidth="1"/>
    <col min="1050" max="1050" width="13" style="14" customWidth="1"/>
    <col min="1051" max="1051" width="6.28515625" style="14" customWidth="1"/>
    <col min="1052" max="1052" width="11.85546875" style="14" customWidth="1"/>
    <col min="1053" max="1053" width="11.28515625" style="14" customWidth="1"/>
    <col min="1054" max="1054" width="6.85546875" style="14" customWidth="1"/>
    <col min="1055" max="1055" width="12.85546875" style="14" customWidth="1"/>
    <col min="1056" max="1056" width="13.140625" style="14" customWidth="1"/>
    <col min="1057" max="1057" width="7.7109375" style="14" customWidth="1"/>
    <col min="1058" max="1058" width="13.7109375" style="14" customWidth="1"/>
    <col min="1059" max="1280" width="11.42578125" style="14"/>
    <col min="1281" max="1281" width="12.42578125" style="14" customWidth="1"/>
    <col min="1282" max="1282" width="16.7109375" style="14" customWidth="1"/>
    <col min="1283" max="1283" width="14.140625" style="14" customWidth="1"/>
    <col min="1284" max="1285" width="15.7109375" style="14" customWidth="1"/>
    <col min="1286" max="1286" width="6.5703125" style="14" customWidth="1"/>
    <col min="1287" max="1288" width="12.42578125" style="14" customWidth="1"/>
    <col min="1289" max="1289" width="6.7109375" style="14" customWidth="1"/>
    <col min="1290" max="1290" width="11.42578125" style="14"/>
    <col min="1291" max="1291" width="11.7109375" style="14" customWidth="1"/>
    <col min="1292" max="1292" width="6.85546875" style="14" customWidth="1"/>
    <col min="1293" max="1293" width="13.140625" style="14" customWidth="1"/>
    <col min="1294" max="1294" width="12.42578125" style="14" customWidth="1"/>
    <col min="1295" max="1295" width="6.85546875" style="14" customWidth="1"/>
    <col min="1296" max="1296" width="14.85546875" style="14" customWidth="1"/>
    <col min="1297" max="1297" width="15.85546875" style="14" customWidth="1"/>
    <col min="1298" max="1298" width="6.7109375" style="14" customWidth="1"/>
    <col min="1299" max="1299" width="11.85546875" style="14" customWidth="1"/>
    <col min="1300" max="1300" width="12.140625" style="14" customWidth="1"/>
    <col min="1301" max="1301" width="7.140625" style="14" customWidth="1"/>
    <col min="1302" max="1302" width="14" style="14" customWidth="1"/>
    <col min="1303" max="1303" width="14.28515625" style="14" customWidth="1"/>
    <col min="1304" max="1304" width="7.7109375" style="14" customWidth="1"/>
    <col min="1305" max="1305" width="12.85546875" style="14" customWidth="1"/>
    <col min="1306" max="1306" width="13" style="14" customWidth="1"/>
    <col min="1307" max="1307" width="6.28515625" style="14" customWidth="1"/>
    <col min="1308" max="1308" width="11.85546875" style="14" customWidth="1"/>
    <col min="1309" max="1309" width="11.28515625" style="14" customWidth="1"/>
    <col min="1310" max="1310" width="6.85546875" style="14" customWidth="1"/>
    <col min="1311" max="1311" width="12.85546875" style="14" customWidth="1"/>
    <col min="1312" max="1312" width="13.140625" style="14" customWidth="1"/>
    <col min="1313" max="1313" width="7.7109375" style="14" customWidth="1"/>
    <col min="1314" max="1314" width="13.7109375" style="14" customWidth="1"/>
    <col min="1315" max="1536" width="11.42578125" style="14"/>
    <col min="1537" max="1537" width="12.42578125" style="14" customWidth="1"/>
    <col min="1538" max="1538" width="16.7109375" style="14" customWidth="1"/>
    <col min="1539" max="1539" width="14.140625" style="14" customWidth="1"/>
    <col min="1540" max="1541" width="15.7109375" style="14" customWidth="1"/>
    <col min="1542" max="1542" width="6.5703125" style="14" customWidth="1"/>
    <col min="1543" max="1544" width="12.42578125" style="14" customWidth="1"/>
    <col min="1545" max="1545" width="6.7109375" style="14" customWidth="1"/>
    <col min="1546" max="1546" width="11.42578125" style="14"/>
    <col min="1547" max="1547" width="11.7109375" style="14" customWidth="1"/>
    <col min="1548" max="1548" width="6.85546875" style="14" customWidth="1"/>
    <col min="1549" max="1549" width="13.140625" style="14" customWidth="1"/>
    <col min="1550" max="1550" width="12.42578125" style="14" customWidth="1"/>
    <col min="1551" max="1551" width="6.85546875" style="14" customWidth="1"/>
    <col min="1552" max="1552" width="14.85546875" style="14" customWidth="1"/>
    <col min="1553" max="1553" width="15.85546875" style="14" customWidth="1"/>
    <col min="1554" max="1554" width="6.7109375" style="14" customWidth="1"/>
    <col min="1555" max="1555" width="11.85546875" style="14" customWidth="1"/>
    <col min="1556" max="1556" width="12.140625" style="14" customWidth="1"/>
    <col min="1557" max="1557" width="7.140625" style="14" customWidth="1"/>
    <col min="1558" max="1558" width="14" style="14" customWidth="1"/>
    <col min="1559" max="1559" width="14.28515625" style="14" customWidth="1"/>
    <col min="1560" max="1560" width="7.7109375" style="14" customWidth="1"/>
    <col min="1561" max="1561" width="12.85546875" style="14" customWidth="1"/>
    <col min="1562" max="1562" width="13" style="14" customWidth="1"/>
    <col min="1563" max="1563" width="6.28515625" style="14" customWidth="1"/>
    <col min="1564" max="1564" width="11.85546875" style="14" customWidth="1"/>
    <col min="1565" max="1565" width="11.28515625" style="14" customWidth="1"/>
    <col min="1566" max="1566" width="6.85546875" style="14" customWidth="1"/>
    <col min="1567" max="1567" width="12.85546875" style="14" customWidth="1"/>
    <col min="1568" max="1568" width="13.140625" style="14" customWidth="1"/>
    <col min="1569" max="1569" width="7.7109375" style="14" customWidth="1"/>
    <col min="1570" max="1570" width="13.7109375" style="14" customWidth="1"/>
    <col min="1571" max="1792" width="11.42578125" style="14"/>
    <col min="1793" max="1793" width="12.42578125" style="14" customWidth="1"/>
    <col min="1794" max="1794" width="16.7109375" style="14" customWidth="1"/>
    <col min="1795" max="1795" width="14.140625" style="14" customWidth="1"/>
    <col min="1796" max="1797" width="15.7109375" style="14" customWidth="1"/>
    <col min="1798" max="1798" width="6.5703125" style="14" customWidth="1"/>
    <col min="1799" max="1800" width="12.42578125" style="14" customWidth="1"/>
    <col min="1801" max="1801" width="6.7109375" style="14" customWidth="1"/>
    <col min="1802" max="1802" width="11.42578125" style="14"/>
    <col min="1803" max="1803" width="11.7109375" style="14" customWidth="1"/>
    <col min="1804" max="1804" width="6.85546875" style="14" customWidth="1"/>
    <col min="1805" max="1805" width="13.140625" style="14" customWidth="1"/>
    <col min="1806" max="1806" width="12.42578125" style="14" customWidth="1"/>
    <col min="1807" max="1807" width="6.85546875" style="14" customWidth="1"/>
    <col min="1808" max="1808" width="14.85546875" style="14" customWidth="1"/>
    <col min="1809" max="1809" width="15.85546875" style="14" customWidth="1"/>
    <col min="1810" max="1810" width="6.7109375" style="14" customWidth="1"/>
    <col min="1811" max="1811" width="11.85546875" style="14" customWidth="1"/>
    <col min="1812" max="1812" width="12.140625" style="14" customWidth="1"/>
    <col min="1813" max="1813" width="7.140625" style="14" customWidth="1"/>
    <col min="1814" max="1814" width="14" style="14" customWidth="1"/>
    <col min="1815" max="1815" width="14.28515625" style="14" customWidth="1"/>
    <col min="1816" max="1816" width="7.7109375" style="14" customWidth="1"/>
    <col min="1817" max="1817" width="12.85546875" style="14" customWidth="1"/>
    <col min="1818" max="1818" width="13" style="14" customWidth="1"/>
    <col min="1819" max="1819" width="6.28515625" style="14" customWidth="1"/>
    <col min="1820" max="1820" width="11.85546875" style="14" customWidth="1"/>
    <col min="1821" max="1821" width="11.28515625" style="14" customWidth="1"/>
    <col min="1822" max="1822" width="6.85546875" style="14" customWidth="1"/>
    <col min="1823" max="1823" width="12.85546875" style="14" customWidth="1"/>
    <col min="1824" max="1824" width="13.140625" style="14" customWidth="1"/>
    <col min="1825" max="1825" width="7.7109375" style="14" customWidth="1"/>
    <col min="1826" max="1826" width="13.7109375" style="14" customWidth="1"/>
    <col min="1827" max="2048" width="11.42578125" style="14"/>
    <col min="2049" max="2049" width="12.42578125" style="14" customWidth="1"/>
    <col min="2050" max="2050" width="16.7109375" style="14" customWidth="1"/>
    <col min="2051" max="2051" width="14.140625" style="14" customWidth="1"/>
    <col min="2052" max="2053" width="15.7109375" style="14" customWidth="1"/>
    <col min="2054" max="2054" width="6.5703125" style="14" customWidth="1"/>
    <col min="2055" max="2056" width="12.42578125" style="14" customWidth="1"/>
    <col min="2057" max="2057" width="6.7109375" style="14" customWidth="1"/>
    <col min="2058" max="2058" width="11.42578125" style="14"/>
    <col min="2059" max="2059" width="11.7109375" style="14" customWidth="1"/>
    <col min="2060" max="2060" width="6.85546875" style="14" customWidth="1"/>
    <col min="2061" max="2061" width="13.140625" style="14" customWidth="1"/>
    <col min="2062" max="2062" width="12.42578125" style="14" customWidth="1"/>
    <col min="2063" max="2063" width="6.85546875" style="14" customWidth="1"/>
    <col min="2064" max="2064" width="14.85546875" style="14" customWidth="1"/>
    <col min="2065" max="2065" width="15.85546875" style="14" customWidth="1"/>
    <col min="2066" max="2066" width="6.7109375" style="14" customWidth="1"/>
    <col min="2067" max="2067" width="11.85546875" style="14" customWidth="1"/>
    <col min="2068" max="2068" width="12.140625" style="14" customWidth="1"/>
    <col min="2069" max="2069" width="7.140625" style="14" customWidth="1"/>
    <col min="2070" max="2070" width="14" style="14" customWidth="1"/>
    <col min="2071" max="2071" width="14.28515625" style="14" customWidth="1"/>
    <col min="2072" max="2072" width="7.7109375" style="14" customWidth="1"/>
    <col min="2073" max="2073" width="12.85546875" style="14" customWidth="1"/>
    <col min="2074" max="2074" width="13" style="14" customWidth="1"/>
    <col min="2075" max="2075" width="6.28515625" style="14" customWidth="1"/>
    <col min="2076" max="2076" width="11.85546875" style="14" customWidth="1"/>
    <col min="2077" max="2077" width="11.28515625" style="14" customWidth="1"/>
    <col min="2078" max="2078" width="6.85546875" style="14" customWidth="1"/>
    <col min="2079" max="2079" width="12.85546875" style="14" customWidth="1"/>
    <col min="2080" max="2080" width="13.140625" style="14" customWidth="1"/>
    <col min="2081" max="2081" width="7.7109375" style="14" customWidth="1"/>
    <col min="2082" max="2082" width="13.7109375" style="14" customWidth="1"/>
    <col min="2083" max="2304" width="11.42578125" style="14"/>
    <col min="2305" max="2305" width="12.42578125" style="14" customWidth="1"/>
    <col min="2306" max="2306" width="16.7109375" style="14" customWidth="1"/>
    <col min="2307" max="2307" width="14.140625" style="14" customWidth="1"/>
    <col min="2308" max="2309" width="15.7109375" style="14" customWidth="1"/>
    <col min="2310" max="2310" width="6.5703125" style="14" customWidth="1"/>
    <col min="2311" max="2312" width="12.42578125" style="14" customWidth="1"/>
    <col min="2313" max="2313" width="6.7109375" style="14" customWidth="1"/>
    <col min="2314" max="2314" width="11.42578125" style="14"/>
    <col min="2315" max="2315" width="11.7109375" style="14" customWidth="1"/>
    <col min="2316" max="2316" width="6.85546875" style="14" customWidth="1"/>
    <col min="2317" max="2317" width="13.140625" style="14" customWidth="1"/>
    <col min="2318" max="2318" width="12.42578125" style="14" customWidth="1"/>
    <col min="2319" max="2319" width="6.85546875" style="14" customWidth="1"/>
    <col min="2320" max="2320" width="14.85546875" style="14" customWidth="1"/>
    <col min="2321" max="2321" width="15.85546875" style="14" customWidth="1"/>
    <col min="2322" max="2322" width="6.7109375" style="14" customWidth="1"/>
    <col min="2323" max="2323" width="11.85546875" style="14" customWidth="1"/>
    <col min="2324" max="2324" width="12.140625" style="14" customWidth="1"/>
    <col min="2325" max="2325" width="7.140625" style="14" customWidth="1"/>
    <col min="2326" max="2326" width="14" style="14" customWidth="1"/>
    <col min="2327" max="2327" width="14.28515625" style="14" customWidth="1"/>
    <col min="2328" max="2328" width="7.7109375" style="14" customWidth="1"/>
    <col min="2329" max="2329" width="12.85546875" style="14" customWidth="1"/>
    <col min="2330" max="2330" width="13" style="14" customWidth="1"/>
    <col min="2331" max="2331" width="6.28515625" style="14" customWidth="1"/>
    <col min="2332" max="2332" width="11.85546875" style="14" customWidth="1"/>
    <col min="2333" max="2333" width="11.28515625" style="14" customWidth="1"/>
    <col min="2334" max="2334" width="6.85546875" style="14" customWidth="1"/>
    <col min="2335" max="2335" width="12.85546875" style="14" customWidth="1"/>
    <col min="2336" max="2336" width="13.140625" style="14" customWidth="1"/>
    <col min="2337" max="2337" width="7.7109375" style="14" customWidth="1"/>
    <col min="2338" max="2338" width="13.7109375" style="14" customWidth="1"/>
    <col min="2339" max="2560" width="11.42578125" style="14"/>
    <col min="2561" max="2561" width="12.42578125" style="14" customWidth="1"/>
    <col min="2562" max="2562" width="16.7109375" style="14" customWidth="1"/>
    <col min="2563" max="2563" width="14.140625" style="14" customWidth="1"/>
    <col min="2564" max="2565" width="15.7109375" style="14" customWidth="1"/>
    <col min="2566" max="2566" width="6.5703125" style="14" customWidth="1"/>
    <col min="2567" max="2568" width="12.42578125" style="14" customWidth="1"/>
    <col min="2569" max="2569" width="6.7109375" style="14" customWidth="1"/>
    <col min="2570" max="2570" width="11.42578125" style="14"/>
    <col min="2571" max="2571" width="11.7109375" style="14" customWidth="1"/>
    <col min="2572" max="2572" width="6.85546875" style="14" customWidth="1"/>
    <col min="2573" max="2573" width="13.140625" style="14" customWidth="1"/>
    <col min="2574" max="2574" width="12.42578125" style="14" customWidth="1"/>
    <col min="2575" max="2575" width="6.85546875" style="14" customWidth="1"/>
    <col min="2576" max="2576" width="14.85546875" style="14" customWidth="1"/>
    <col min="2577" max="2577" width="15.85546875" style="14" customWidth="1"/>
    <col min="2578" max="2578" width="6.7109375" style="14" customWidth="1"/>
    <col min="2579" max="2579" width="11.85546875" style="14" customWidth="1"/>
    <col min="2580" max="2580" width="12.140625" style="14" customWidth="1"/>
    <col min="2581" max="2581" width="7.140625" style="14" customWidth="1"/>
    <col min="2582" max="2582" width="14" style="14" customWidth="1"/>
    <col min="2583" max="2583" width="14.28515625" style="14" customWidth="1"/>
    <col min="2584" max="2584" width="7.7109375" style="14" customWidth="1"/>
    <col min="2585" max="2585" width="12.85546875" style="14" customWidth="1"/>
    <col min="2586" max="2586" width="13" style="14" customWidth="1"/>
    <col min="2587" max="2587" width="6.28515625" style="14" customWidth="1"/>
    <col min="2588" max="2588" width="11.85546875" style="14" customWidth="1"/>
    <col min="2589" max="2589" width="11.28515625" style="14" customWidth="1"/>
    <col min="2590" max="2590" width="6.85546875" style="14" customWidth="1"/>
    <col min="2591" max="2591" width="12.85546875" style="14" customWidth="1"/>
    <col min="2592" max="2592" width="13.140625" style="14" customWidth="1"/>
    <col min="2593" max="2593" width="7.7109375" style="14" customWidth="1"/>
    <col min="2594" max="2594" width="13.7109375" style="14" customWidth="1"/>
    <col min="2595" max="2816" width="11.42578125" style="14"/>
    <col min="2817" max="2817" width="12.42578125" style="14" customWidth="1"/>
    <col min="2818" max="2818" width="16.7109375" style="14" customWidth="1"/>
    <col min="2819" max="2819" width="14.140625" style="14" customWidth="1"/>
    <col min="2820" max="2821" width="15.7109375" style="14" customWidth="1"/>
    <col min="2822" max="2822" width="6.5703125" style="14" customWidth="1"/>
    <col min="2823" max="2824" width="12.42578125" style="14" customWidth="1"/>
    <col min="2825" max="2825" width="6.7109375" style="14" customWidth="1"/>
    <col min="2826" max="2826" width="11.42578125" style="14"/>
    <col min="2827" max="2827" width="11.7109375" style="14" customWidth="1"/>
    <col min="2828" max="2828" width="6.85546875" style="14" customWidth="1"/>
    <col min="2829" max="2829" width="13.140625" style="14" customWidth="1"/>
    <col min="2830" max="2830" width="12.42578125" style="14" customWidth="1"/>
    <col min="2831" max="2831" width="6.85546875" style="14" customWidth="1"/>
    <col min="2832" max="2832" width="14.85546875" style="14" customWidth="1"/>
    <col min="2833" max="2833" width="15.85546875" style="14" customWidth="1"/>
    <col min="2834" max="2834" width="6.7109375" style="14" customWidth="1"/>
    <col min="2835" max="2835" width="11.85546875" style="14" customWidth="1"/>
    <col min="2836" max="2836" width="12.140625" style="14" customWidth="1"/>
    <col min="2837" max="2837" width="7.140625" style="14" customWidth="1"/>
    <col min="2838" max="2838" width="14" style="14" customWidth="1"/>
    <col min="2839" max="2839" width="14.28515625" style="14" customWidth="1"/>
    <col min="2840" max="2840" width="7.7109375" style="14" customWidth="1"/>
    <col min="2841" max="2841" width="12.85546875" style="14" customWidth="1"/>
    <col min="2842" max="2842" width="13" style="14" customWidth="1"/>
    <col min="2843" max="2843" width="6.28515625" style="14" customWidth="1"/>
    <col min="2844" max="2844" width="11.85546875" style="14" customWidth="1"/>
    <col min="2845" max="2845" width="11.28515625" style="14" customWidth="1"/>
    <col min="2846" max="2846" width="6.85546875" style="14" customWidth="1"/>
    <col min="2847" max="2847" width="12.85546875" style="14" customWidth="1"/>
    <col min="2848" max="2848" width="13.140625" style="14" customWidth="1"/>
    <col min="2849" max="2849" width="7.7109375" style="14" customWidth="1"/>
    <col min="2850" max="2850" width="13.7109375" style="14" customWidth="1"/>
    <col min="2851" max="3072" width="11.42578125" style="14"/>
    <col min="3073" max="3073" width="12.42578125" style="14" customWidth="1"/>
    <col min="3074" max="3074" width="16.7109375" style="14" customWidth="1"/>
    <col min="3075" max="3075" width="14.140625" style="14" customWidth="1"/>
    <col min="3076" max="3077" width="15.7109375" style="14" customWidth="1"/>
    <col min="3078" max="3078" width="6.5703125" style="14" customWidth="1"/>
    <col min="3079" max="3080" width="12.42578125" style="14" customWidth="1"/>
    <col min="3081" max="3081" width="6.7109375" style="14" customWidth="1"/>
    <col min="3082" max="3082" width="11.42578125" style="14"/>
    <col min="3083" max="3083" width="11.7109375" style="14" customWidth="1"/>
    <col min="3084" max="3084" width="6.85546875" style="14" customWidth="1"/>
    <col min="3085" max="3085" width="13.140625" style="14" customWidth="1"/>
    <col min="3086" max="3086" width="12.42578125" style="14" customWidth="1"/>
    <col min="3087" max="3087" width="6.85546875" style="14" customWidth="1"/>
    <col min="3088" max="3088" width="14.85546875" style="14" customWidth="1"/>
    <col min="3089" max="3089" width="15.85546875" style="14" customWidth="1"/>
    <col min="3090" max="3090" width="6.7109375" style="14" customWidth="1"/>
    <col min="3091" max="3091" width="11.85546875" style="14" customWidth="1"/>
    <col min="3092" max="3092" width="12.140625" style="14" customWidth="1"/>
    <col min="3093" max="3093" width="7.140625" style="14" customWidth="1"/>
    <col min="3094" max="3094" width="14" style="14" customWidth="1"/>
    <col min="3095" max="3095" width="14.28515625" style="14" customWidth="1"/>
    <col min="3096" max="3096" width="7.7109375" style="14" customWidth="1"/>
    <col min="3097" max="3097" width="12.85546875" style="14" customWidth="1"/>
    <col min="3098" max="3098" width="13" style="14" customWidth="1"/>
    <col min="3099" max="3099" width="6.28515625" style="14" customWidth="1"/>
    <col min="3100" max="3100" width="11.85546875" style="14" customWidth="1"/>
    <col min="3101" max="3101" width="11.28515625" style="14" customWidth="1"/>
    <col min="3102" max="3102" width="6.85546875" style="14" customWidth="1"/>
    <col min="3103" max="3103" width="12.85546875" style="14" customWidth="1"/>
    <col min="3104" max="3104" width="13.140625" style="14" customWidth="1"/>
    <col min="3105" max="3105" width="7.7109375" style="14" customWidth="1"/>
    <col min="3106" max="3106" width="13.7109375" style="14" customWidth="1"/>
    <col min="3107" max="3328" width="11.42578125" style="14"/>
    <col min="3329" max="3329" width="12.42578125" style="14" customWidth="1"/>
    <col min="3330" max="3330" width="16.7109375" style="14" customWidth="1"/>
    <col min="3331" max="3331" width="14.140625" style="14" customWidth="1"/>
    <col min="3332" max="3333" width="15.7109375" style="14" customWidth="1"/>
    <col min="3334" max="3334" width="6.5703125" style="14" customWidth="1"/>
    <col min="3335" max="3336" width="12.42578125" style="14" customWidth="1"/>
    <col min="3337" max="3337" width="6.7109375" style="14" customWidth="1"/>
    <col min="3338" max="3338" width="11.42578125" style="14"/>
    <col min="3339" max="3339" width="11.7109375" style="14" customWidth="1"/>
    <col min="3340" max="3340" width="6.85546875" style="14" customWidth="1"/>
    <col min="3341" max="3341" width="13.140625" style="14" customWidth="1"/>
    <col min="3342" max="3342" width="12.42578125" style="14" customWidth="1"/>
    <col min="3343" max="3343" width="6.85546875" style="14" customWidth="1"/>
    <col min="3344" max="3344" width="14.85546875" style="14" customWidth="1"/>
    <col min="3345" max="3345" width="15.85546875" style="14" customWidth="1"/>
    <col min="3346" max="3346" width="6.7109375" style="14" customWidth="1"/>
    <col min="3347" max="3347" width="11.85546875" style="14" customWidth="1"/>
    <col min="3348" max="3348" width="12.140625" style="14" customWidth="1"/>
    <col min="3349" max="3349" width="7.140625" style="14" customWidth="1"/>
    <col min="3350" max="3350" width="14" style="14" customWidth="1"/>
    <col min="3351" max="3351" width="14.28515625" style="14" customWidth="1"/>
    <col min="3352" max="3352" width="7.7109375" style="14" customWidth="1"/>
    <col min="3353" max="3353" width="12.85546875" style="14" customWidth="1"/>
    <col min="3354" max="3354" width="13" style="14" customWidth="1"/>
    <col min="3355" max="3355" width="6.28515625" style="14" customWidth="1"/>
    <col min="3356" max="3356" width="11.85546875" style="14" customWidth="1"/>
    <col min="3357" max="3357" width="11.28515625" style="14" customWidth="1"/>
    <col min="3358" max="3358" width="6.85546875" style="14" customWidth="1"/>
    <col min="3359" max="3359" width="12.85546875" style="14" customWidth="1"/>
    <col min="3360" max="3360" width="13.140625" style="14" customWidth="1"/>
    <col min="3361" max="3361" width="7.7109375" style="14" customWidth="1"/>
    <col min="3362" max="3362" width="13.7109375" style="14" customWidth="1"/>
    <col min="3363" max="3584" width="11.42578125" style="14"/>
    <col min="3585" max="3585" width="12.42578125" style="14" customWidth="1"/>
    <col min="3586" max="3586" width="16.7109375" style="14" customWidth="1"/>
    <col min="3587" max="3587" width="14.140625" style="14" customWidth="1"/>
    <col min="3588" max="3589" width="15.7109375" style="14" customWidth="1"/>
    <col min="3590" max="3590" width="6.5703125" style="14" customWidth="1"/>
    <col min="3591" max="3592" width="12.42578125" style="14" customWidth="1"/>
    <col min="3593" max="3593" width="6.7109375" style="14" customWidth="1"/>
    <col min="3594" max="3594" width="11.42578125" style="14"/>
    <col min="3595" max="3595" width="11.7109375" style="14" customWidth="1"/>
    <col min="3596" max="3596" width="6.85546875" style="14" customWidth="1"/>
    <col min="3597" max="3597" width="13.140625" style="14" customWidth="1"/>
    <col min="3598" max="3598" width="12.42578125" style="14" customWidth="1"/>
    <col min="3599" max="3599" width="6.85546875" style="14" customWidth="1"/>
    <col min="3600" max="3600" width="14.85546875" style="14" customWidth="1"/>
    <col min="3601" max="3601" width="15.85546875" style="14" customWidth="1"/>
    <col min="3602" max="3602" width="6.7109375" style="14" customWidth="1"/>
    <col min="3603" max="3603" width="11.85546875" style="14" customWidth="1"/>
    <col min="3604" max="3604" width="12.140625" style="14" customWidth="1"/>
    <col min="3605" max="3605" width="7.140625" style="14" customWidth="1"/>
    <col min="3606" max="3606" width="14" style="14" customWidth="1"/>
    <col min="3607" max="3607" width="14.28515625" style="14" customWidth="1"/>
    <col min="3608" max="3608" width="7.7109375" style="14" customWidth="1"/>
    <col min="3609" max="3609" width="12.85546875" style="14" customWidth="1"/>
    <col min="3610" max="3610" width="13" style="14" customWidth="1"/>
    <col min="3611" max="3611" width="6.28515625" style="14" customWidth="1"/>
    <col min="3612" max="3612" width="11.85546875" style="14" customWidth="1"/>
    <col min="3613" max="3613" width="11.28515625" style="14" customWidth="1"/>
    <col min="3614" max="3614" width="6.85546875" style="14" customWidth="1"/>
    <col min="3615" max="3615" width="12.85546875" style="14" customWidth="1"/>
    <col min="3616" max="3616" width="13.140625" style="14" customWidth="1"/>
    <col min="3617" max="3617" width="7.7109375" style="14" customWidth="1"/>
    <col min="3618" max="3618" width="13.7109375" style="14" customWidth="1"/>
    <col min="3619" max="3840" width="11.42578125" style="14"/>
    <col min="3841" max="3841" width="12.42578125" style="14" customWidth="1"/>
    <col min="3842" max="3842" width="16.7109375" style="14" customWidth="1"/>
    <col min="3843" max="3843" width="14.140625" style="14" customWidth="1"/>
    <col min="3844" max="3845" width="15.7109375" style="14" customWidth="1"/>
    <col min="3846" max="3846" width="6.5703125" style="14" customWidth="1"/>
    <col min="3847" max="3848" width="12.42578125" style="14" customWidth="1"/>
    <col min="3849" max="3849" width="6.7109375" style="14" customWidth="1"/>
    <col min="3850" max="3850" width="11.42578125" style="14"/>
    <col min="3851" max="3851" width="11.7109375" style="14" customWidth="1"/>
    <col min="3852" max="3852" width="6.85546875" style="14" customWidth="1"/>
    <col min="3853" max="3853" width="13.140625" style="14" customWidth="1"/>
    <col min="3854" max="3854" width="12.42578125" style="14" customWidth="1"/>
    <col min="3855" max="3855" width="6.85546875" style="14" customWidth="1"/>
    <col min="3856" max="3856" width="14.85546875" style="14" customWidth="1"/>
    <col min="3857" max="3857" width="15.85546875" style="14" customWidth="1"/>
    <col min="3858" max="3858" width="6.7109375" style="14" customWidth="1"/>
    <col min="3859" max="3859" width="11.85546875" style="14" customWidth="1"/>
    <col min="3860" max="3860" width="12.140625" style="14" customWidth="1"/>
    <col min="3861" max="3861" width="7.140625" style="14" customWidth="1"/>
    <col min="3862" max="3862" width="14" style="14" customWidth="1"/>
    <col min="3863" max="3863" width="14.28515625" style="14" customWidth="1"/>
    <col min="3864" max="3864" width="7.7109375" style="14" customWidth="1"/>
    <col min="3865" max="3865" width="12.85546875" style="14" customWidth="1"/>
    <col min="3866" max="3866" width="13" style="14" customWidth="1"/>
    <col min="3867" max="3867" width="6.28515625" style="14" customWidth="1"/>
    <col min="3868" max="3868" width="11.85546875" style="14" customWidth="1"/>
    <col min="3869" max="3869" width="11.28515625" style="14" customWidth="1"/>
    <col min="3870" max="3870" width="6.85546875" style="14" customWidth="1"/>
    <col min="3871" max="3871" width="12.85546875" style="14" customWidth="1"/>
    <col min="3872" max="3872" width="13.140625" style="14" customWidth="1"/>
    <col min="3873" max="3873" width="7.7109375" style="14" customWidth="1"/>
    <col min="3874" max="3874" width="13.7109375" style="14" customWidth="1"/>
    <col min="3875" max="4096" width="11.42578125" style="14"/>
    <col min="4097" max="4097" width="12.42578125" style="14" customWidth="1"/>
    <col min="4098" max="4098" width="16.7109375" style="14" customWidth="1"/>
    <col min="4099" max="4099" width="14.140625" style="14" customWidth="1"/>
    <col min="4100" max="4101" width="15.7109375" style="14" customWidth="1"/>
    <col min="4102" max="4102" width="6.5703125" style="14" customWidth="1"/>
    <col min="4103" max="4104" width="12.42578125" style="14" customWidth="1"/>
    <col min="4105" max="4105" width="6.7109375" style="14" customWidth="1"/>
    <col min="4106" max="4106" width="11.42578125" style="14"/>
    <col min="4107" max="4107" width="11.7109375" style="14" customWidth="1"/>
    <col min="4108" max="4108" width="6.85546875" style="14" customWidth="1"/>
    <col min="4109" max="4109" width="13.140625" style="14" customWidth="1"/>
    <col min="4110" max="4110" width="12.42578125" style="14" customWidth="1"/>
    <col min="4111" max="4111" width="6.85546875" style="14" customWidth="1"/>
    <col min="4112" max="4112" width="14.85546875" style="14" customWidth="1"/>
    <col min="4113" max="4113" width="15.85546875" style="14" customWidth="1"/>
    <col min="4114" max="4114" width="6.7109375" style="14" customWidth="1"/>
    <col min="4115" max="4115" width="11.85546875" style="14" customWidth="1"/>
    <col min="4116" max="4116" width="12.140625" style="14" customWidth="1"/>
    <col min="4117" max="4117" width="7.140625" style="14" customWidth="1"/>
    <col min="4118" max="4118" width="14" style="14" customWidth="1"/>
    <col min="4119" max="4119" width="14.28515625" style="14" customWidth="1"/>
    <col min="4120" max="4120" width="7.7109375" style="14" customWidth="1"/>
    <col min="4121" max="4121" width="12.85546875" style="14" customWidth="1"/>
    <col min="4122" max="4122" width="13" style="14" customWidth="1"/>
    <col min="4123" max="4123" width="6.28515625" style="14" customWidth="1"/>
    <col min="4124" max="4124" width="11.85546875" style="14" customWidth="1"/>
    <col min="4125" max="4125" width="11.28515625" style="14" customWidth="1"/>
    <col min="4126" max="4126" width="6.85546875" style="14" customWidth="1"/>
    <col min="4127" max="4127" width="12.85546875" style="14" customWidth="1"/>
    <col min="4128" max="4128" width="13.140625" style="14" customWidth="1"/>
    <col min="4129" max="4129" width="7.7109375" style="14" customWidth="1"/>
    <col min="4130" max="4130" width="13.7109375" style="14" customWidth="1"/>
    <col min="4131" max="4352" width="11.42578125" style="14"/>
    <col min="4353" max="4353" width="12.42578125" style="14" customWidth="1"/>
    <col min="4354" max="4354" width="16.7109375" style="14" customWidth="1"/>
    <col min="4355" max="4355" width="14.140625" style="14" customWidth="1"/>
    <col min="4356" max="4357" width="15.7109375" style="14" customWidth="1"/>
    <col min="4358" max="4358" width="6.5703125" style="14" customWidth="1"/>
    <col min="4359" max="4360" width="12.42578125" style="14" customWidth="1"/>
    <col min="4361" max="4361" width="6.7109375" style="14" customWidth="1"/>
    <col min="4362" max="4362" width="11.42578125" style="14"/>
    <col min="4363" max="4363" width="11.7109375" style="14" customWidth="1"/>
    <col min="4364" max="4364" width="6.85546875" style="14" customWidth="1"/>
    <col min="4365" max="4365" width="13.140625" style="14" customWidth="1"/>
    <col min="4366" max="4366" width="12.42578125" style="14" customWidth="1"/>
    <col min="4367" max="4367" width="6.85546875" style="14" customWidth="1"/>
    <col min="4368" max="4368" width="14.85546875" style="14" customWidth="1"/>
    <col min="4369" max="4369" width="15.85546875" style="14" customWidth="1"/>
    <col min="4370" max="4370" width="6.7109375" style="14" customWidth="1"/>
    <col min="4371" max="4371" width="11.85546875" style="14" customWidth="1"/>
    <col min="4372" max="4372" width="12.140625" style="14" customWidth="1"/>
    <col min="4373" max="4373" width="7.140625" style="14" customWidth="1"/>
    <col min="4374" max="4374" width="14" style="14" customWidth="1"/>
    <col min="4375" max="4375" width="14.28515625" style="14" customWidth="1"/>
    <col min="4376" max="4376" width="7.7109375" style="14" customWidth="1"/>
    <col min="4377" max="4377" width="12.85546875" style="14" customWidth="1"/>
    <col min="4378" max="4378" width="13" style="14" customWidth="1"/>
    <col min="4379" max="4379" width="6.28515625" style="14" customWidth="1"/>
    <col min="4380" max="4380" width="11.85546875" style="14" customWidth="1"/>
    <col min="4381" max="4381" width="11.28515625" style="14" customWidth="1"/>
    <col min="4382" max="4382" width="6.85546875" style="14" customWidth="1"/>
    <col min="4383" max="4383" width="12.85546875" style="14" customWidth="1"/>
    <col min="4384" max="4384" width="13.140625" style="14" customWidth="1"/>
    <col min="4385" max="4385" width="7.7109375" style="14" customWidth="1"/>
    <col min="4386" max="4386" width="13.7109375" style="14" customWidth="1"/>
    <col min="4387" max="4608" width="11.42578125" style="14"/>
    <col min="4609" max="4609" width="12.42578125" style="14" customWidth="1"/>
    <col min="4610" max="4610" width="16.7109375" style="14" customWidth="1"/>
    <col min="4611" max="4611" width="14.140625" style="14" customWidth="1"/>
    <col min="4612" max="4613" width="15.7109375" style="14" customWidth="1"/>
    <col min="4614" max="4614" width="6.5703125" style="14" customWidth="1"/>
    <col min="4615" max="4616" width="12.42578125" style="14" customWidth="1"/>
    <col min="4617" max="4617" width="6.7109375" style="14" customWidth="1"/>
    <col min="4618" max="4618" width="11.42578125" style="14"/>
    <col min="4619" max="4619" width="11.7109375" style="14" customWidth="1"/>
    <col min="4620" max="4620" width="6.85546875" style="14" customWidth="1"/>
    <col min="4621" max="4621" width="13.140625" style="14" customWidth="1"/>
    <col min="4622" max="4622" width="12.42578125" style="14" customWidth="1"/>
    <col min="4623" max="4623" width="6.85546875" style="14" customWidth="1"/>
    <col min="4624" max="4624" width="14.85546875" style="14" customWidth="1"/>
    <col min="4625" max="4625" width="15.85546875" style="14" customWidth="1"/>
    <col min="4626" max="4626" width="6.7109375" style="14" customWidth="1"/>
    <col min="4627" max="4627" width="11.85546875" style="14" customWidth="1"/>
    <col min="4628" max="4628" width="12.140625" style="14" customWidth="1"/>
    <col min="4629" max="4629" width="7.140625" style="14" customWidth="1"/>
    <col min="4630" max="4630" width="14" style="14" customWidth="1"/>
    <col min="4631" max="4631" width="14.28515625" style="14" customWidth="1"/>
    <col min="4632" max="4632" width="7.7109375" style="14" customWidth="1"/>
    <col min="4633" max="4633" width="12.85546875" style="14" customWidth="1"/>
    <col min="4634" max="4634" width="13" style="14" customWidth="1"/>
    <col min="4635" max="4635" width="6.28515625" style="14" customWidth="1"/>
    <col min="4636" max="4636" width="11.85546875" style="14" customWidth="1"/>
    <col min="4637" max="4637" width="11.28515625" style="14" customWidth="1"/>
    <col min="4638" max="4638" width="6.85546875" style="14" customWidth="1"/>
    <col min="4639" max="4639" width="12.85546875" style="14" customWidth="1"/>
    <col min="4640" max="4640" width="13.140625" style="14" customWidth="1"/>
    <col min="4641" max="4641" width="7.7109375" style="14" customWidth="1"/>
    <col min="4642" max="4642" width="13.7109375" style="14" customWidth="1"/>
    <col min="4643" max="4864" width="11.42578125" style="14"/>
    <col min="4865" max="4865" width="12.42578125" style="14" customWidth="1"/>
    <col min="4866" max="4866" width="16.7109375" style="14" customWidth="1"/>
    <col min="4867" max="4867" width="14.140625" style="14" customWidth="1"/>
    <col min="4868" max="4869" width="15.7109375" style="14" customWidth="1"/>
    <col min="4870" max="4870" width="6.5703125" style="14" customWidth="1"/>
    <col min="4871" max="4872" width="12.42578125" style="14" customWidth="1"/>
    <col min="4873" max="4873" width="6.7109375" style="14" customWidth="1"/>
    <col min="4874" max="4874" width="11.42578125" style="14"/>
    <col min="4875" max="4875" width="11.7109375" style="14" customWidth="1"/>
    <col min="4876" max="4876" width="6.85546875" style="14" customWidth="1"/>
    <col min="4877" max="4877" width="13.140625" style="14" customWidth="1"/>
    <col min="4878" max="4878" width="12.42578125" style="14" customWidth="1"/>
    <col min="4879" max="4879" width="6.85546875" style="14" customWidth="1"/>
    <col min="4880" max="4880" width="14.85546875" style="14" customWidth="1"/>
    <col min="4881" max="4881" width="15.85546875" style="14" customWidth="1"/>
    <col min="4882" max="4882" width="6.7109375" style="14" customWidth="1"/>
    <col min="4883" max="4883" width="11.85546875" style="14" customWidth="1"/>
    <col min="4884" max="4884" width="12.140625" style="14" customWidth="1"/>
    <col min="4885" max="4885" width="7.140625" style="14" customWidth="1"/>
    <col min="4886" max="4886" width="14" style="14" customWidth="1"/>
    <col min="4887" max="4887" width="14.28515625" style="14" customWidth="1"/>
    <col min="4888" max="4888" width="7.7109375" style="14" customWidth="1"/>
    <col min="4889" max="4889" width="12.85546875" style="14" customWidth="1"/>
    <col min="4890" max="4890" width="13" style="14" customWidth="1"/>
    <col min="4891" max="4891" width="6.28515625" style="14" customWidth="1"/>
    <col min="4892" max="4892" width="11.85546875" style="14" customWidth="1"/>
    <col min="4893" max="4893" width="11.28515625" style="14" customWidth="1"/>
    <col min="4894" max="4894" width="6.85546875" style="14" customWidth="1"/>
    <col min="4895" max="4895" width="12.85546875" style="14" customWidth="1"/>
    <col min="4896" max="4896" width="13.140625" style="14" customWidth="1"/>
    <col min="4897" max="4897" width="7.7109375" style="14" customWidth="1"/>
    <col min="4898" max="4898" width="13.7109375" style="14" customWidth="1"/>
    <col min="4899" max="5120" width="11.42578125" style="14"/>
    <col min="5121" max="5121" width="12.42578125" style="14" customWidth="1"/>
    <col min="5122" max="5122" width="16.7109375" style="14" customWidth="1"/>
    <col min="5123" max="5123" width="14.140625" style="14" customWidth="1"/>
    <col min="5124" max="5125" width="15.7109375" style="14" customWidth="1"/>
    <col min="5126" max="5126" width="6.5703125" style="14" customWidth="1"/>
    <col min="5127" max="5128" width="12.42578125" style="14" customWidth="1"/>
    <col min="5129" max="5129" width="6.7109375" style="14" customWidth="1"/>
    <col min="5130" max="5130" width="11.42578125" style="14"/>
    <col min="5131" max="5131" width="11.7109375" style="14" customWidth="1"/>
    <col min="5132" max="5132" width="6.85546875" style="14" customWidth="1"/>
    <col min="5133" max="5133" width="13.140625" style="14" customWidth="1"/>
    <col min="5134" max="5134" width="12.42578125" style="14" customWidth="1"/>
    <col min="5135" max="5135" width="6.85546875" style="14" customWidth="1"/>
    <col min="5136" max="5136" width="14.85546875" style="14" customWidth="1"/>
    <col min="5137" max="5137" width="15.85546875" style="14" customWidth="1"/>
    <col min="5138" max="5138" width="6.7109375" style="14" customWidth="1"/>
    <col min="5139" max="5139" width="11.85546875" style="14" customWidth="1"/>
    <col min="5140" max="5140" width="12.140625" style="14" customWidth="1"/>
    <col min="5141" max="5141" width="7.140625" style="14" customWidth="1"/>
    <col min="5142" max="5142" width="14" style="14" customWidth="1"/>
    <col min="5143" max="5143" width="14.28515625" style="14" customWidth="1"/>
    <col min="5144" max="5144" width="7.7109375" style="14" customWidth="1"/>
    <col min="5145" max="5145" width="12.85546875" style="14" customWidth="1"/>
    <col min="5146" max="5146" width="13" style="14" customWidth="1"/>
    <col min="5147" max="5147" width="6.28515625" style="14" customWidth="1"/>
    <col min="5148" max="5148" width="11.85546875" style="14" customWidth="1"/>
    <col min="5149" max="5149" width="11.28515625" style="14" customWidth="1"/>
    <col min="5150" max="5150" width="6.85546875" style="14" customWidth="1"/>
    <col min="5151" max="5151" width="12.85546875" style="14" customWidth="1"/>
    <col min="5152" max="5152" width="13.140625" style="14" customWidth="1"/>
    <col min="5153" max="5153" width="7.7109375" style="14" customWidth="1"/>
    <col min="5154" max="5154" width="13.7109375" style="14" customWidth="1"/>
    <col min="5155" max="5376" width="11.42578125" style="14"/>
    <col min="5377" max="5377" width="12.42578125" style="14" customWidth="1"/>
    <col min="5378" max="5378" width="16.7109375" style="14" customWidth="1"/>
    <col min="5379" max="5379" width="14.140625" style="14" customWidth="1"/>
    <col min="5380" max="5381" width="15.7109375" style="14" customWidth="1"/>
    <col min="5382" max="5382" width="6.5703125" style="14" customWidth="1"/>
    <col min="5383" max="5384" width="12.42578125" style="14" customWidth="1"/>
    <col min="5385" max="5385" width="6.7109375" style="14" customWidth="1"/>
    <col min="5386" max="5386" width="11.42578125" style="14"/>
    <col min="5387" max="5387" width="11.7109375" style="14" customWidth="1"/>
    <col min="5388" max="5388" width="6.85546875" style="14" customWidth="1"/>
    <col min="5389" max="5389" width="13.140625" style="14" customWidth="1"/>
    <col min="5390" max="5390" width="12.42578125" style="14" customWidth="1"/>
    <col min="5391" max="5391" width="6.85546875" style="14" customWidth="1"/>
    <col min="5392" max="5392" width="14.85546875" style="14" customWidth="1"/>
    <col min="5393" max="5393" width="15.85546875" style="14" customWidth="1"/>
    <col min="5394" max="5394" width="6.7109375" style="14" customWidth="1"/>
    <col min="5395" max="5395" width="11.85546875" style="14" customWidth="1"/>
    <col min="5396" max="5396" width="12.140625" style="14" customWidth="1"/>
    <col min="5397" max="5397" width="7.140625" style="14" customWidth="1"/>
    <col min="5398" max="5398" width="14" style="14" customWidth="1"/>
    <col min="5399" max="5399" width="14.28515625" style="14" customWidth="1"/>
    <col min="5400" max="5400" width="7.7109375" style="14" customWidth="1"/>
    <col min="5401" max="5401" width="12.85546875" style="14" customWidth="1"/>
    <col min="5402" max="5402" width="13" style="14" customWidth="1"/>
    <col min="5403" max="5403" width="6.28515625" style="14" customWidth="1"/>
    <col min="5404" max="5404" width="11.85546875" style="14" customWidth="1"/>
    <col min="5405" max="5405" width="11.28515625" style="14" customWidth="1"/>
    <col min="5406" max="5406" width="6.85546875" style="14" customWidth="1"/>
    <col min="5407" max="5407" width="12.85546875" style="14" customWidth="1"/>
    <col min="5408" max="5408" width="13.140625" style="14" customWidth="1"/>
    <col min="5409" max="5409" width="7.7109375" style="14" customWidth="1"/>
    <col min="5410" max="5410" width="13.7109375" style="14" customWidth="1"/>
    <col min="5411" max="5632" width="11.42578125" style="14"/>
    <col min="5633" max="5633" width="12.42578125" style="14" customWidth="1"/>
    <col min="5634" max="5634" width="16.7109375" style="14" customWidth="1"/>
    <col min="5635" max="5635" width="14.140625" style="14" customWidth="1"/>
    <col min="5636" max="5637" width="15.7109375" style="14" customWidth="1"/>
    <col min="5638" max="5638" width="6.5703125" style="14" customWidth="1"/>
    <col min="5639" max="5640" width="12.42578125" style="14" customWidth="1"/>
    <col min="5641" max="5641" width="6.7109375" style="14" customWidth="1"/>
    <col min="5642" max="5642" width="11.42578125" style="14"/>
    <col min="5643" max="5643" width="11.7109375" style="14" customWidth="1"/>
    <col min="5644" max="5644" width="6.85546875" style="14" customWidth="1"/>
    <col min="5645" max="5645" width="13.140625" style="14" customWidth="1"/>
    <col min="5646" max="5646" width="12.42578125" style="14" customWidth="1"/>
    <col min="5647" max="5647" width="6.85546875" style="14" customWidth="1"/>
    <col min="5648" max="5648" width="14.85546875" style="14" customWidth="1"/>
    <col min="5649" max="5649" width="15.85546875" style="14" customWidth="1"/>
    <col min="5650" max="5650" width="6.7109375" style="14" customWidth="1"/>
    <col min="5651" max="5651" width="11.85546875" style="14" customWidth="1"/>
    <col min="5652" max="5652" width="12.140625" style="14" customWidth="1"/>
    <col min="5653" max="5653" width="7.140625" style="14" customWidth="1"/>
    <col min="5654" max="5654" width="14" style="14" customWidth="1"/>
    <col min="5655" max="5655" width="14.28515625" style="14" customWidth="1"/>
    <col min="5656" max="5656" width="7.7109375" style="14" customWidth="1"/>
    <col min="5657" max="5657" width="12.85546875" style="14" customWidth="1"/>
    <col min="5658" max="5658" width="13" style="14" customWidth="1"/>
    <col min="5659" max="5659" width="6.28515625" style="14" customWidth="1"/>
    <col min="5660" max="5660" width="11.85546875" style="14" customWidth="1"/>
    <col min="5661" max="5661" width="11.28515625" style="14" customWidth="1"/>
    <col min="5662" max="5662" width="6.85546875" style="14" customWidth="1"/>
    <col min="5663" max="5663" width="12.85546875" style="14" customWidth="1"/>
    <col min="5664" max="5664" width="13.140625" style="14" customWidth="1"/>
    <col min="5665" max="5665" width="7.7109375" style="14" customWidth="1"/>
    <col min="5666" max="5666" width="13.7109375" style="14" customWidth="1"/>
    <col min="5667" max="5888" width="11.42578125" style="14"/>
    <col min="5889" max="5889" width="12.42578125" style="14" customWidth="1"/>
    <col min="5890" max="5890" width="16.7109375" style="14" customWidth="1"/>
    <col min="5891" max="5891" width="14.140625" style="14" customWidth="1"/>
    <col min="5892" max="5893" width="15.7109375" style="14" customWidth="1"/>
    <col min="5894" max="5894" width="6.5703125" style="14" customWidth="1"/>
    <col min="5895" max="5896" width="12.42578125" style="14" customWidth="1"/>
    <col min="5897" max="5897" width="6.7109375" style="14" customWidth="1"/>
    <col min="5898" max="5898" width="11.42578125" style="14"/>
    <col min="5899" max="5899" width="11.7109375" style="14" customWidth="1"/>
    <col min="5900" max="5900" width="6.85546875" style="14" customWidth="1"/>
    <col min="5901" max="5901" width="13.140625" style="14" customWidth="1"/>
    <col min="5902" max="5902" width="12.42578125" style="14" customWidth="1"/>
    <col min="5903" max="5903" width="6.85546875" style="14" customWidth="1"/>
    <col min="5904" max="5904" width="14.85546875" style="14" customWidth="1"/>
    <col min="5905" max="5905" width="15.85546875" style="14" customWidth="1"/>
    <col min="5906" max="5906" width="6.7109375" style="14" customWidth="1"/>
    <col min="5907" max="5907" width="11.85546875" style="14" customWidth="1"/>
    <col min="5908" max="5908" width="12.140625" style="14" customWidth="1"/>
    <col min="5909" max="5909" width="7.140625" style="14" customWidth="1"/>
    <col min="5910" max="5910" width="14" style="14" customWidth="1"/>
    <col min="5911" max="5911" width="14.28515625" style="14" customWidth="1"/>
    <col min="5912" max="5912" width="7.7109375" style="14" customWidth="1"/>
    <col min="5913" max="5913" width="12.85546875" style="14" customWidth="1"/>
    <col min="5914" max="5914" width="13" style="14" customWidth="1"/>
    <col min="5915" max="5915" width="6.28515625" style="14" customWidth="1"/>
    <col min="5916" max="5916" width="11.85546875" style="14" customWidth="1"/>
    <col min="5917" max="5917" width="11.28515625" style="14" customWidth="1"/>
    <col min="5918" max="5918" width="6.85546875" style="14" customWidth="1"/>
    <col min="5919" max="5919" width="12.85546875" style="14" customWidth="1"/>
    <col min="5920" max="5920" width="13.140625" style="14" customWidth="1"/>
    <col min="5921" max="5921" width="7.7109375" style="14" customWidth="1"/>
    <col min="5922" max="5922" width="13.7109375" style="14" customWidth="1"/>
    <col min="5923" max="6144" width="11.42578125" style="14"/>
    <col min="6145" max="6145" width="12.42578125" style="14" customWidth="1"/>
    <col min="6146" max="6146" width="16.7109375" style="14" customWidth="1"/>
    <col min="6147" max="6147" width="14.140625" style="14" customWidth="1"/>
    <col min="6148" max="6149" width="15.7109375" style="14" customWidth="1"/>
    <col min="6150" max="6150" width="6.5703125" style="14" customWidth="1"/>
    <col min="6151" max="6152" width="12.42578125" style="14" customWidth="1"/>
    <col min="6153" max="6153" width="6.7109375" style="14" customWidth="1"/>
    <col min="6154" max="6154" width="11.42578125" style="14"/>
    <col min="6155" max="6155" width="11.7109375" style="14" customWidth="1"/>
    <col min="6156" max="6156" width="6.85546875" style="14" customWidth="1"/>
    <col min="6157" max="6157" width="13.140625" style="14" customWidth="1"/>
    <col min="6158" max="6158" width="12.42578125" style="14" customWidth="1"/>
    <col min="6159" max="6159" width="6.85546875" style="14" customWidth="1"/>
    <col min="6160" max="6160" width="14.85546875" style="14" customWidth="1"/>
    <col min="6161" max="6161" width="15.85546875" style="14" customWidth="1"/>
    <col min="6162" max="6162" width="6.7109375" style="14" customWidth="1"/>
    <col min="6163" max="6163" width="11.85546875" style="14" customWidth="1"/>
    <col min="6164" max="6164" width="12.140625" style="14" customWidth="1"/>
    <col min="6165" max="6165" width="7.140625" style="14" customWidth="1"/>
    <col min="6166" max="6166" width="14" style="14" customWidth="1"/>
    <col min="6167" max="6167" width="14.28515625" style="14" customWidth="1"/>
    <col min="6168" max="6168" width="7.7109375" style="14" customWidth="1"/>
    <col min="6169" max="6169" width="12.85546875" style="14" customWidth="1"/>
    <col min="6170" max="6170" width="13" style="14" customWidth="1"/>
    <col min="6171" max="6171" width="6.28515625" style="14" customWidth="1"/>
    <col min="6172" max="6172" width="11.85546875" style="14" customWidth="1"/>
    <col min="6173" max="6173" width="11.28515625" style="14" customWidth="1"/>
    <col min="6174" max="6174" width="6.85546875" style="14" customWidth="1"/>
    <col min="6175" max="6175" width="12.85546875" style="14" customWidth="1"/>
    <col min="6176" max="6176" width="13.140625" style="14" customWidth="1"/>
    <col min="6177" max="6177" width="7.7109375" style="14" customWidth="1"/>
    <col min="6178" max="6178" width="13.7109375" style="14" customWidth="1"/>
    <col min="6179" max="6400" width="11.42578125" style="14"/>
    <col min="6401" max="6401" width="12.42578125" style="14" customWidth="1"/>
    <col min="6402" max="6402" width="16.7109375" style="14" customWidth="1"/>
    <col min="6403" max="6403" width="14.140625" style="14" customWidth="1"/>
    <col min="6404" max="6405" width="15.7109375" style="14" customWidth="1"/>
    <col min="6406" max="6406" width="6.5703125" style="14" customWidth="1"/>
    <col min="6407" max="6408" width="12.42578125" style="14" customWidth="1"/>
    <col min="6409" max="6409" width="6.7109375" style="14" customWidth="1"/>
    <col min="6410" max="6410" width="11.42578125" style="14"/>
    <col min="6411" max="6411" width="11.7109375" style="14" customWidth="1"/>
    <col min="6412" max="6412" width="6.85546875" style="14" customWidth="1"/>
    <col min="6413" max="6413" width="13.140625" style="14" customWidth="1"/>
    <col min="6414" max="6414" width="12.42578125" style="14" customWidth="1"/>
    <col min="6415" max="6415" width="6.85546875" style="14" customWidth="1"/>
    <col min="6416" max="6416" width="14.85546875" style="14" customWidth="1"/>
    <col min="6417" max="6417" width="15.85546875" style="14" customWidth="1"/>
    <col min="6418" max="6418" width="6.7109375" style="14" customWidth="1"/>
    <col min="6419" max="6419" width="11.85546875" style="14" customWidth="1"/>
    <col min="6420" max="6420" width="12.140625" style="14" customWidth="1"/>
    <col min="6421" max="6421" width="7.140625" style="14" customWidth="1"/>
    <col min="6422" max="6422" width="14" style="14" customWidth="1"/>
    <col min="6423" max="6423" width="14.28515625" style="14" customWidth="1"/>
    <col min="6424" max="6424" width="7.7109375" style="14" customWidth="1"/>
    <col min="6425" max="6425" width="12.85546875" style="14" customWidth="1"/>
    <col min="6426" max="6426" width="13" style="14" customWidth="1"/>
    <col min="6427" max="6427" width="6.28515625" style="14" customWidth="1"/>
    <col min="6428" max="6428" width="11.85546875" style="14" customWidth="1"/>
    <col min="6429" max="6429" width="11.28515625" style="14" customWidth="1"/>
    <col min="6430" max="6430" width="6.85546875" style="14" customWidth="1"/>
    <col min="6431" max="6431" width="12.85546875" style="14" customWidth="1"/>
    <col min="6432" max="6432" width="13.140625" style="14" customWidth="1"/>
    <col min="6433" max="6433" width="7.7109375" style="14" customWidth="1"/>
    <col min="6434" max="6434" width="13.7109375" style="14" customWidth="1"/>
    <col min="6435" max="6656" width="11.42578125" style="14"/>
    <col min="6657" max="6657" width="12.42578125" style="14" customWidth="1"/>
    <col min="6658" max="6658" width="16.7109375" style="14" customWidth="1"/>
    <col min="6659" max="6659" width="14.140625" style="14" customWidth="1"/>
    <col min="6660" max="6661" width="15.7109375" style="14" customWidth="1"/>
    <col min="6662" max="6662" width="6.5703125" style="14" customWidth="1"/>
    <col min="6663" max="6664" width="12.42578125" style="14" customWidth="1"/>
    <col min="6665" max="6665" width="6.7109375" style="14" customWidth="1"/>
    <col min="6666" max="6666" width="11.42578125" style="14"/>
    <col min="6667" max="6667" width="11.7109375" style="14" customWidth="1"/>
    <col min="6668" max="6668" width="6.85546875" style="14" customWidth="1"/>
    <col min="6669" max="6669" width="13.140625" style="14" customWidth="1"/>
    <col min="6670" max="6670" width="12.42578125" style="14" customWidth="1"/>
    <col min="6671" max="6671" width="6.85546875" style="14" customWidth="1"/>
    <col min="6672" max="6672" width="14.85546875" style="14" customWidth="1"/>
    <col min="6673" max="6673" width="15.85546875" style="14" customWidth="1"/>
    <col min="6674" max="6674" width="6.7109375" style="14" customWidth="1"/>
    <col min="6675" max="6675" width="11.85546875" style="14" customWidth="1"/>
    <col min="6676" max="6676" width="12.140625" style="14" customWidth="1"/>
    <col min="6677" max="6677" width="7.140625" style="14" customWidth="1"/>
    <col min="6678" max="6678" width="14" style="14" customWidth="1"/>
    <col min="6679" max="6679" width="14.28515625" style="14" customWidth="1"/>
    <col min="6680" max="6680" width="7.7109375" style="14" customWidth="1"/>
    <col min="6681" max="6681" width="12.85546875" style="14" customWidth="1"/>
    <col min="6682" max="6682" width="13" style="14" customWidth="1"/>
    <col min="6683" max="6683" width="6.28515625" style="14" customWidth="1"/>
    <col min="6684" max="6684" width="11.85546875" style="14" customWidth="1"/>
    <col min="6685" max="6685" width="11.28515625" style="14" customWidth="1"/>
    <col min="6686" max="6686" width="6.85546875" style="14" customWidth="1"/>
    <col min="6687" max="6687" width="12.85546875" style="14" customWidth="1"/>
    <col min="6688" max="6688" width="13.140625" style="14" customWidth="1"/>
    <col min="6689" max="6689" width="7.7109375" style="14" customWidth="1"/>
    <col min="6690" max="6690" width="13.7109375" style="14" customWidth="1"/>
    <col min="6691" max="6912" width="11.42578125" style="14"/>
    <col min="6913" max="6913" width="12.42578125" style="14" customWidth="1"/>
    <col min="6914" max="6914" width="16.7109375" style="14" customWidth="1"/>
    <col min="6915" max="6915" width="14.140625" style="14" customWidth="1"/>
    <col min="6916" max="6917" width="15.7109375" style="14" customWidth="1"/>
    <col min="6918" max="6918" width="6.5703125" style="14" customWidth="1"/>
    <col min="6919" max="6920" width="12.42578125" style="14" customWidth="1"/>
    <col min="6921" max="6921" width="6.7109375" style="14" customWidth="1"/>
    <col min="6922" max="6922" width="11.42578125" style="14"/>
    <col min="6923" max="6923" width="11.7109375" style="14" customWidth="1"/>
    <col min="6924" max="6924" width="6.85546875" style="14" customWidth="1"/>
    <col min="6925" max="6925" width="13.140625" style="14" customWidth="1"/>
    <col min="6926" max="6926" width="12.42578125" style="14" customWidth="1"/>
    <col min="6927" max="6927" width="6.85546875" style="14" customWidth="1"/>
    <col min="6928" max="6928" width="14.85546875" style="14" customWidth="1"/>
    <col min="6929" max="6929" width="15.85546875" style="14" customWidth="1"/>
    <col min="6930" max="6930" width="6.7109375" style="14" customWidth="1"/>
    <col min="6931" max="6931" width="11.85546875" style="14" customWidth="1"/>
    <col min="6932" max="6932" width="12.140625" style="14" customWidth="1"/>
    <col min="6933" max="6933" width="7.140625" style="14" customWidth="1"/>
    <col min="6934" max="6934" width="14" style="14" customWidth="1"/>
    <col min="6935" max="6935" width="14.28515625" style="14" customWidth="1"/>
    <col min="6936" max="6936" width="7.7109375" style="14" customWidth="1"/>
    <col min="6937" max="6937" width="12.85546875" style="14" customWidth="1"/>
    <col min="6938" max="6938" width="13" style="14" customWidth="1"/>
    <col min="6939" max="6939" width="6.28515625" style="14" customWidth="1"/>
    <col min="6940" max="6940" width="11.85546875" style="14" customWidth="1"/>
    <col min="6941" max="6941" width="11.28515625" style="14" customWidth="1"/>
    <col min="6942" max="6942" width="6.85546875" style="14" customWidth="1"/>
    <col min="6943" max="6943" width="12.85546875" style="14" customWidth="1"/>
    <col min="6944" max="6944" width="13.140625" style="14" customWidth="1"/>
    <col min="6945" max="6945" width="7.7109375" style="14" customWidth="1"/>
    <col min="6946" max="6946" width="13.7109375" style="14" customWidth="1"/>
    <col min="6947" max="7168" width="11.42578125" style="14"/>
    <col min="7169" max="7169" width="12.42578125" style="14" customWidth="1"/>
    <col min="7170" max="7170" width="16.7109375" style="14" customWidth="1"/>
    <col min="7171" max="7171" width="14.140625" style="14" customWidth="1"/>
    <col min="7172" max="7173" width="15.7109375" style="14" customWidth="1"/>
    <col min="7174" max="7174" width="6.5703125" style="14" customWidth="1"/>
    <col min="7175" max="7176" width="12.42578125" style="14" customWidth="1"/>
    <col min="7177" max="7177" width="6.7109375" style="14" customWidth="1"/>
    <col min="7178" max="7178" width="11.42578125" style="14"/>
    <col min="7179" max="7179" width="11.7109375" style="14" customWidth="1"/>
    <col min="7180" max="7180" width="6.85546875" style="14" customWidth="1"/>
    <col min="7181" max="7181" width="13.140625" style="14" customWidth="1"/>
    <col min="7182" max="7182" width="12.42578125" style="14" customWidth="1"/>
    <col min="7183" max="7183" width="6.85546875" style="14" customWidth="1"/>
    <col min="7184" max="7184" width="14.85546875" style="14" customWidth="1"/>
    <col min="7185" max="7185" width="15.85546875" style="14" customWidth="1"/>
    <col min="7186" max="7186" width="6.7109375" style="14" customWidth="1"/>
    <col min="7187" max="7187" width="11.85546875" style="14" customWidth="1"/>
    <col min="7188" max="7188" width="12.140625" style="14" customWidth="1"/>
    <col min="7189" max="7189" width="7.140625" style="14" customWidth="1"/>
    <col min="7190" max="7190" width="14" style="14" customWidth="1"/>
    <col min="7191" max="7191" width="14.28515625" style="14" customWidth="1"/>
    <col min="7192" max="7192" width="7.7109375" style="14" customWidth="1"/>
    <col min="7193" max="7193" width="12.85546875" style="14" customWidth="1"/>
    <col min="7194" max="7194" width="13" style="14" customWidth="1"/>
    <col min="7195" max="7195" width="6.28515625" style="14" customWidth="1"/>
    <col min="7196" max="7196" width="11.85546875" style="14" customWidth="1"/>
    <col min="7197" max="7197" width="11.28515625" style="14" customWidth="1"/>
    <col min="7198" max="7198" width="6.85546875" style="14" customWidth="1"/>
    <col min="7199" max="7199" width="12.85546875" style="14" customWidth="1"/>
    <col min="7200" max="7200" width="13.140625" style="14" customWidth="1"/>
    <col min="7201" max="7201" width="7.7109375" style="14" customWidth="1"/>
    <col min="7202" max="7202" width="13.7109375" style="14" customWidth="1"/>
    <col min="7203" max="7424" width="11.42578125" style="14"/>
    <col min="7425" max="7425" width="12.42578125" style="14" customWidth="1"/>
    <col min="7426" max="7426" width="16.7109375" style="14" customWidth="1"/>
    <col min="7427" max="7427" width="14.140625" style="14" customWidth="1"/>
    <col min="7428" max="7429" width="15.7109375" style="14" customWidth="1"/>
    <col min="7430" max="7430" width="6.5703125" style="14" customWidth="1"/>
    <col min="7431" max="7432" width="12.42578125" style="14" customWidth="1"/>
    <col min="7433" max="7433" width="6.7109375" style="14" customWidth="1"/>
    <col min="7434" max="7434" width="11.42578125" style="14"/>
    <col min="7435" max="7435" width="11.7109375" style="14" customWidth="1"/>
    <col min="7436" max="7436" width="6.85546875" style="14" customWidth="1"/>
    <col min="7437" max="7437" width="13.140625" style="14" customWidth="1"/>
    <col min="7438" max="7438" width="12.42578125" style="14" customWidth="1"/>
    <col min="7439" max="7439" width="6.85546875" style="14" customWidth="1"/>
    <col min="7440" max="7440" width="14.85546875" style="14" customWidth="1"/>
    <col min="7441" max="7441" width="15.85546875" style="14" customWidth="1"/>
    <col min="7442" max="7442" width="6.7109375" style="14" customWidth="1"/>
    <col min="7443" max="7443" width="11.85546875" style="14" customWidth="1"/>
    <col min="7444" max="7444" width="12.140625" style="14" customWidth="1"/>
    <col min="7445" max="7445" width="7.140625" style="14" customWidth="1"/>
    <col min="7446" max="7446" width="14" style="14" customWidth="1"/>
    <col min="7447" max="7447" width="14.28515625" style="14" customWidth="1"/>
    <col min="7448" max="7448" width="7.7109375" style="14" customWidth="1"/>
    <col min="7449" max="7449" width="12.85546875" style="14" customWidth="1"/>
    <col min="7450" max="7450" width="13" style="14" customWidth="1"/>
    <col min="7451" max="7451" width="6.28515625" style="14" customWidth="1"/>
    <col min="7452" max="7452" width="11.85546875" style="14" customWidth="1"/>
    <col min="7453" max="7453" width="11.28515625" style="14" customWidth="1"/>
    <col min="7454" max="7454" width="6.85546875" style="14" customWidth="1"/>
    <col min="7455" max="7455" width="12.85546875" style="14" customWidth="1"/>
    <col min="7456" max="7456" width="13.140625" style="14" customWidth="1"/>
    <col min="7457" max="7457" width="7.7109375" style="14" customWidth="1"/>
    <col min="7458" max="7458" width="13.7109375" style="14" customWidth="1"/>
    <col min="7459" max="7680" width="11.42578125" style="14"/>
    <col min="7681" max="7681" width="12.42578125" style="14" customWidth="1"/>
    <col min="7682" max="7682" width="16.7109375" style="14" customWidth="1"/>
    <col min="7683" max="7683" width="14.140625" style="14" customWidth="1"/>
    <col min="7684" max="7685" width="15.7109375" style="14" customWidth="1"/>
    <col min="7686" max="7686" width="6.5703125" style="14" customWidth="1"/>
    <col min="7687" max="7688" width="12.42578125" style="14" customWidth="1"/>
    <col min="7689" max="7689" width="6.7109375" style="14" customWidth="1"/>
    <col min="7690" max="7690" width="11.42578125" style="14"/>
    <col min="7691" max="7691" width="11.7109375" style="14" customWidth="1"/>
    <col min="7692" max="7692" width="6.85546875" style="14" customWidth="1"/>
    <col min="7693" max="7693" width="13.140625" style="14" customWidth="1"/>
    <col min="7694" max="7694" width="12.42578125" style="14" customWidth="1"/>
    <col min="7695" max="7695" width="6.85546875" style="14" customWidth="1"/>
    <col min="7696" max="7696" width="14.85546875" style="14" customWidth="1"/>
    <col min="7697" max="7697" width="15.85546875" style="14" customWidth="1"/>
    <col min="7698" max="7698" width="6.7109375" style="14" customWidth="1"/>
    <col min="7699" max="7699" width="11.85546875" style="14" customWidth="1"/>
    <col min="7700" max="7700" width="12.140625" style="14" customWidth="1"/>
    <col min="7701" max="7701" width="7.140625" style="14" customWidth="1"/>
    <col min="7702" max="7702" width="14" style="14" customWidth="1"/>
    <col min="7703" max="7703" width="14.28515625" style="14" customWidth="1"/>
    <col min="7704" max="7704" width="7.7109375" style="14" customWidth="1"/>
    <col min="7705" max="7705" width="12.85546875" style="14" customWidth="1"/>
    <col min="7706" max="7706" width="13" style="14" customWidth="1"/>
    <col min="7707" max="7707" width="6.28515625" style="14" customWidth="1"/>
    <col min="7708" max="7708" width="11.85546875" style="14" customWidth="1"/>
    <col min="7709" max="7709" width="11.28515625" style="14" customWidth="1"/>
    <col min="7710" max="7710" width="6.85546875" style="14" customWidth="1"/>
    <col min="7711" max="7711" width="12.85546875" style="14" customWidth="1"/>
    <col min="7712" max="7712" width="13.140625" style="14" customWidth="1"/>
    <col min="7713" max="7713" width="7.7109375" style="14" customWidth="1"/>
    <col min="7714" max="7714" width="13.7109375" style="14" customWidth="1"/>
    <col min="7715" max="7936" width="11.42578125" style="14"/>
    <col min="7937" max="7937" width="12.42578125" style="14" customWidth="1"/>
    <col min="7938" max="7938" width="16.7109375" style="14" customWidth="1"/>
    <col min="7939" max="7939" width="14.140625" style="14" customWidth="1"/>
    <col min="7940" max="7941" width="15.7109375" style="14" customWidth="1"/>
    <col min="7942" max="7942" width="6.5703125" style="14" customWidth="1"/>
    <col min="7943" max="7944" width="12.42578125" style="14" customWidth="1"/>
    <col min="7945" max="7945" width="6.7109375" style="14" customWidth="1"/>
    <col min="7946" max="7946" width="11.42578125" style="14"/>
    <col min="7947" max="7947" width="11.7109375" style="14" customWidth="1"/>
    <col min="7948" max="7948" width="6.85546875" style="14" customWidth="1"/>
    <col min="7949" max="7949" width="13.140625" style="14" customWidth="1"/>
    <col min="7950" max="7950" width="12.42578125" style="14" customWidth="1"/>
    <col min="7951" max="7951" width="6.85546875" style="14" customWidth="1"/>
    <col min="7952" max="7952" width="14.85546875" style="14" customWidth="1"/>
    <col min="7953" max="7953" width="15.85546875" style="14" customWidth="1"/>
    <col min="7954" max="7954" width="6.7109375" style="14" customWidth="1"/>
    <col min="7955" max="7955" width="11.85546875" style="14" customWidth="1"/>
    <col min="7956" max="7956" width="12.140625" style="14" customWidth="1"/>
    <col min="7957" max="7957" width="7.140625" style="14" customWidth="1"/>
    <col min="7958" max="7958" width="14" style="14" customWidth="1"/>
    <col min="7959" max="7959" width="14.28515625" style="14" customWidth="1"/>
    <col min="7960" max="7960" width="7.7109375" style="14" customWidth="1"/>
    <col min="7961" max="7961" width="12.85546875" style="14" customWidth="1"/>
    <col min="7962" max="7962" width="13" style="14" customWidth="1"/>
    <col min="7963" max="7963" width="6.28515625" style="14" customWidth="1"/>
    <col min="7964" max="7964" width="11.85546875" style="14" customWidth="1"/>
    <col min="7965" max="7965" width="11.28515625" style="14" customWidth="1"/>
    <col min="7966" max="7966" width="6.85546875" style="14" customWidth="1"/>
    <col min="7967" max="7967" width="12.85546875" style="14" customWidth="1"/>
    <col min="7968" max="7968" width="13.140625" style="14" customWidth="1"/>
    <col min="7969" max="7969" width="7.7109375" style="14" customWidth="1"/>
    <col min="7970" max="7970" width="13.7109375" style="14" customWidth="1"/>
    <col min="7971" max="8192" width="11.42578125" style="14"/>
    <col min="8193" max="8193" width="12.42578125" style="14" customWidth="1"/>
    <col min="8194" max="8194" width="16.7109375" style="14" customWidth="1"/>
    <col min="8195" max="8195" width="14.140625" style="14" customWidth="1"/>
    <col min="8196" max="8197" width="15.7109375" style="14" customWidth="1"/>
    <col min="8198" max="8198" width="6.5703125" style="14" customWidth="1"/>
    <col min="8199" max="8200" width="12.42578125" style="14" customWidth="1"/>
    <col min="8201" max="8201" width="6.7109375" style="14" customWidth="1"/>
    <col min="8202" max="8202" width="11.42578125" style="14"/>
    <col min="8203" max="8203" width="11.7109375" style="14" customWidth="1"/>
    <col min="8204" max="8204" width="6.85546875" style="14" customWidth="1"/>
    <col min="8205" max="8205" width="13.140625" style="14" customWidth="1"/>
    <col min="8206" max="8206" width="12.42578125" style="14" customWidth="1"/>
    <col min="8207" max="8207" width="6.85546875" style="14" customWidth="1"/>
    <col min="8208" max="8208" width="14.85546875" style="14" customWidth="1"/>
    <col min="8209" max="8209" width="15.85546875" style="14" customWidth="1"/>
    <col min="8210" max="8210" width="6.7109375" style="14" customWidth="1"/>
    <col min="8211" max="8211" width="11.85546875" style="14" customWidth="1"/>
    <col min="8212" max="8212" width="12.140625" style="14" customWidth="1"/>
    <col min="8213" max="8213" width="7.140625" style="14" customWidth="1"/>
    <col min="8214" max="8214" width="14" style="14" customWidth="1"/>
    <col min="8215" max="8215" width="14.28515625" style="14" customWidth="1"/>
    <col min="8216" max="8216" width="7.7109375" style="14" customWidth="1"/>
    <col min="8217" max="8217" width="12.85546875" style="14" customWidth="1"/>
    <col min="8218" max="8218" width="13" style="14" customWidth="1"/>
    <col min="8219" max="8219" width="6.28515625" style="14" customWidth="1"/>
    <col min="8220" max="8220" width="11.85546875" style="14" customWidth="1"/>
    <col min="8221" max="8221" width="11.28515625" style="14" customWidth="1"/>
    <col min="8222" max="8222" width="6.85546875" style="14" customWidth="1"/>
    <col min="8223" max="8223" width="12.85546875" style="14" customWidth="1"/>
    <col min="8224" max="8224" width="13.140625" style="14" customWidth="1"/>
    <col min="8225" max="8225" width="7.7109375" style="14" customWidth="1"/>
    <col min="8226" max="8226" width="13.7109375" style="14" customWidth="1"/>
    <col min="8227" max="8448" width="11.42578125" style="14"/>
    <col min="8449" max="8449" width="12.42578125" style="14" customWidth="1"/>
    <col min="8450" max="8450" width="16.7109375" style="14" customWidth="1"/>
    <col min="8451" max="8451" width="14.140625" style="14" customWidth="1"/>
    <col min="8452" max="8453" width="15.7109375" style="14" customWidth="1"/>
    <col min="8454" max="8454" width="6.5703125" style="14" customWidth="1"/>
    <col min="8455" max="8456" width="12.42578125" style="14" customWidth="1"/>
    <col min="8457" max="8457" width="6.7109375" style="14" customWidth="1"/>
    <col min="8458" max="8458" width="11.42578125" style="14"/>
    <col min="8459" max="8459" width="11.7109375" style="14" customWidth="1"/>
    <col min="8460" max="8460" width="6.85546875" style="14" customWidth="1"/>
    <col min="8461" max="8461" width="13.140625" style="14" customWidth="1"/>
    <col min="8462" max="8462" width="12.42578125" style="14" customWidth="1"/>
    <col min="8463" max="8463" width="6.85546875" style="14" customWidth="1"/>
    <col min="8464" max="8464" width="14.85546875" style="14" customWidth="1"/>
    <col min="8465" max="8465" width="15.85546875" style="14" customWidth="1"/>
    <col min="8466" max="8466" width="6.7109375" style="14" customWidth="1"/>
    <col min="8467" max="8467" width="11.85546875" style="14" customWidth="1"/>
    <col min="8468" max="8468" width="12.140625" style="14" customWidth="1"/>
    <col min="8469" max="8469" width="7.140625" style="14" customWidth="1"/>
    <col min="8470" max="8470" width="14" style="14" customWidth="1"/>
    <col min="8471" max="8471" width="14.28515625" style="14" customWidth="1"/>
    <col min="8472" max="8472" width="7.7109375" style="14" customWidth="1"/>
    <col min="8473" max="8473" width="12.85546875" style="14" customWidth="1"/>
    <col min="8474" max="8474" width="13" style="14" customWidth="1"/>
    <col min="8475" max="8475" width="6.28515625" style="14" customWidth="1"/>
    <col min="8476" max="8476" width="11.85546875" style="14" customWidth="1"/>
    <col min="8477" max="8477" width="11.28515625" style="14" customWidth="1"/>
    <col min="8478" max="8478" width="6.85546875" style="14" customWidth="1"/>
    <col min="8479" max="8479" width="12.85546875" style="14" customWidth="1"/>
    <col min="8480" max="8480" width="13.140625" style="14" customWidth="1"/>
    <col min="8481" max="8481" width="7.7109375" style="14" customWidth="1"/>
    <col min="8482" max="8482" width="13.7109375" style="14" customWidth="1"/>
    <col min="8483" max="8704" width="11.42578125" style="14"/>
    <col min="8705" max="8705" width="12.42578125" style="14" customWidth="1"/>
    <col min="8706" max="8706" width="16.7109375" style="14" customWidth="1"/>
    <col min="8707" max="8707" width="14.140625" style="14" customWidth="1"/>
    <col min="8708" max="8709" width="15.7109375" style="14" customWidth="1"/>
    <col min="8710" max="8710" width="6.5703125" style="14" customWidth="1"/>
    <col min="8711" max="8712" width="12.42578125" style="14" customWidth="1"/>
    <col min="8713" max="8713" width="6.7109375" style="14" customWidth="1"/>
    <col min="8714" max="8714" width="11.42578125" style="14"/>
    <col min="8715" max="8715" width="11.7109375" style="14" customWidth="1"/>
    <col min="8716" max="8716" width="6.85546875" style="14" customWidth="1"/>
    <col min="8717" max="8717" width="13.140625" style="14" customWidth="1"/>
    <col min="8718" max="8718" width="12.42578125" style="14" customWidth="1"/>
    <col min="8719" max="8719" width="6.85546875" style="14" customWidth="1"/>
    <col min="8720" max="8720" width="14.85546875" style="14" customWidth="1"/>
    <col min="8721" max="8721" width="15.85546875" style="14" customWidth="1"/>
    <col min="8722" max="8722" width="6.7109375" style="14" customWidth="1"/>
    <col min="8723" max="8723" width="11.85546875" style="14" customWidth="1"/>
    <col min="8724" max="8724" width="12.140625" style="14" customWidth="1"/>
    <col min="8725" max="8725" width="7.140625" style="14" customWidth="1"/>
    <col min="8726" max="8726" width="14" style="14" customWidth="1"/>
    <col min="8727" max="8727" width="14.28515625" style="14" customWidth="1"/>
    <col min="8728" max="8728" width="7.7109375" style="14" customWidth="1"/>
    <col min="8729" max="8729" width="12.85546875" style="14" customWidth="1"/>
    <col min="8730" max="8730" width="13" style="14" customWidth="1"/>
    <col min="8731" max="8731" width="6.28515625" style="14" customWidth="1"/>
    <col min="8732" max="8732" width="11.85546875" style="14" customWidth="1"/>
    <col min="8733" max="8733" width="11.28515625" style="14" customWidth="1"/>
    <col min="8734" max="8734" width="6.85546875" style="14" customWidth="1"/>
    <col min="8735" max="8735" width="12.85546875" style="14" customWidth="1"/>
    <col min="8736" max="8736" width="13.140625" style="14" customWidth="1"/>
    <col min="8737" max="8737" width="7.7109375" style="14" customWidth="1"/>
    <col min="8738" max="8738" width="13.7109375" style="14" customWidth="1"/>
    <col min="8739" max="8960" width="11.42578125" style="14"/>
    <col min="8961" max="8961" width="12.42578125" style="14" customWidth="1"/>
    <col min="8962" max="8962" width="16.7109375" style="14" customWidth="1"/>
    <col min="8963" max="8963" width="14.140625" style="14" customWidth="1"/>
    <col min="8964" max="8965" width="15.7109375" style="14" customWidth="1"/>
    <col min="8966" max="8966" width="6.5703125" style="14" customWidth="1"/>
    <col min="8967" max="8968" width="12.42578125" style="14" customWidth="1"/>
    <col min="8969" max="8969" width="6.7109375" style="14" customWidth="1"/>
    <col min="8970" max="8970" width="11.42578125" style="14"/>
    <col min="8971" max="8971" width="11.7109375" style="14" customWidth="1"/>
    <col min="8972" max="8972" width="6.85546875" style="14" customWidth="1"/>
    <col min="8973" max="8973" width="13.140625" style="14" customWidth="1"/>
    <col min="8974" max="8974" width="12.42578125" style="14" customWidth="1"/>
    <col min="8975" max="8975" width="6.85546875" style="14" customWidth="1"/>
    <col min="8976" max="8976" width="14.85546875" style="14" customWidth="1"/>
    <col min="8977" max="8977" width="15.85546875" style="14" customWidth="1"/>
    <col min="8978" max="8978" width="6.7109375" style="14" customWidth="1"/>
    <col min="8979" max="8979" width="11.85546875" style="14" customWidth="1"/>
    <col min="8980" max="8980" width="12.140625" style="14" customWidth="1"/>
    <col min="8981" max="8981" width="7.140625" style="14" customWidth="1"/>
    <col min="8982" max="8982" width="14" style="14" customWidth="1"/>
    <col min="8983" max="8983" width="14.28515625" style="14" customWidth="1"/>
    <col min="8984" max="8984" width="7.7109375" style="14" customWidth="1"/>
    <col min="8985" max="8985" width="12.85546875" style="14" customWidth="1"/>
    <col min="8986" max="8986" width="13" style="14" customWidth="1"/>
    <col min="8987" max="8987" width="6.28515625" style="14" customWidth="1"/>
    <col min="8988" max="8988" width="11.85546875" style="14" customWidth="1"/>
    <col min="8989" max="8989" width="11.28515625" style="14" customWidth="1"/>
    <col min="8990" max="8990" width="6.85546875" style="14" customWidth="1"/>
    <col min="8991" max="8991" width="12.85546875" style="14" customWidth="1"/>
    <col min="8992" max="8992" width="13.140625" style="14" customWidth="1"/>
    <col min="8993" max="8993" width="7.7109375" style="14" customWidth="1"/>
    <col min="8994" max="8994" width="13.7109375" style="14" customWidth="1"/>
    <col min="8995" max="9216" width="11.42578125" style="14"/>
    <col min="9217" max="9217" width="12.42578125" style="14" customWidth="1"/>
    <col min="9218" max="9218" width="16.7109375" style="14" customWidth="1"/>
    <col min="9219" max="9219" width="14.140625" style="14" customWidth="1"/>
    <col min="9220" max="9221" width="15.7109375" style="14" customWidth="1"/>
    <col min="9222" max="9222" width="6.5703125" style="14" customWidth="1"/>
    <col min="9223" max="9224" width="12.42578125" style="14" customWidth="1"/>
    <col min="9225" max="9225" width="6.7109375" style="14" customWidth="1"/>
    <col min="9226" max="9226" width="11.42578125" style="14"/>
    <col min="9227" max="9227" width="11.7109375" style="14" customWidth="1"/>
    <col min="9228" max="9228" width="6.85546875" style="14" customWidth="1"/>
    <col min="9229" max="9229" width="13.140625" style="14" customWidth="1"/>
    <col min="9230" max="9230" width="12.42578125" style="14" customWidth="1"/>
    <col min="9231" max="9231" width="6.85546875" style="14" customWidth="1"/>
    <col min="9232" max="9232" width="14.85546875" style="14" customWidth="1"/>
    <col min="9233" max="9233" width="15.85546875" style="14" customWidth="1"/>
    <col min="9234" max="9234" width="6.7109375" style="14" customWidth="1"/>
    <col min="9235" max="9235" width="11.85546875" style="14" customWidth="1"/>
    <col min="9236" max="9236" width="12.140625" style="14" customWidth="1"/>
    <col min="9237" max="9237" width="7.140625" style="14" customWidth="1"/>
    <col min="9238" max="9238" width="14" style="14" customWidth="1"/>
    <col min="9239" max="9239" width="14.28515625" style="14" customWidth="1"/>
    <col min="9240" max="9240" width="7.7109375" style="14" customWidth="1"/>
    <col min="9241" max="9241" width="12.85546875" style="14" customWidth="1"/>
    <col min="9242" max="9242" width="13" style="14" customWidth="1"/>
    <col min="9243" max="9243" width="6.28515625" style="14" customWidth="1"/>
    <col min="9244" max="9244" width="11.85546875" style="14" customWidth="1"/>
    <col min="9245" max="9245" width="11.28515625" style="14" customWidth="1"/>
    <col min="9246" max="9246" width="6.85546875" style="14" customWidth="1"/>
    <col min="9247" max="9247" width="12.85546875" style="14" customWidth="1"/>
    <col min="9248" max="9248" width="13.140625" style="14" customWidth="1"/>
    <col min="9249" max="9249" width="7.7109375" style="14" customWidth="1"/>
    <col min="9250" max="9250" width="13.7109375" style="14" customWidth="1"/>
    <col min="9251" max="9472" width="11.42578125" style="14"/>
    <col min="9473" max="9473" width="12.42578125" style="14" customWidth="1"/>
    <col min="9474" max="9474" width="16.7109375" style="14" customWidth="1"/>
    <col min="9475" max="9475" width="14.140625" style="14" customWidth="1"/>
    <col min="9476" max="9477" width="15.7109375" style="14" customWidth="1"/>
    <col min="9478" max="9478" width="6.5703125" style="14" customWidth="1"/>
    <col min="9479" max="9480" width="12.42578125" style="14" customWidth="1"/>
    <col min="9481" max="9481" width="6.7109375" style="14" customWidth="1"/>
    <col min="9482" max="9482" width="11.42578125" style="14"/>
    <col min="9483" max="9483" width="11.7109375" style="14" customWidth="1"/>
    <col min="9484" max="9484" width="6.85546875" style="14" customWidth="1"/>
    <col min="9485" max="9485" width="13.140625" style="14" customWidth="1"/>
    <col min="9486" max="9486" width="12.42578125" style="14" customWidth="1"/>
    <col min="9487" max="9487" width="6.85546875" style="14" customWidth="1"/>
    <col min="9488" max="9488" width="14.85546875" style="14" customWidth="1"/>
    <col min="9489" max="9489" width="15.85546875" style="14" customWidth="1"/>
    <col min="9490" max="9490" width="6.7109375" style="14" customWidth="1"/>
    <col min="9491" max="9491" width="11.85546875" style="14" customWidth="1"/>
    <col min="9492" max="9492" width="12.140625" style="14" customWidth="1"/>
    <col min="9493" max="9493" width="7.140625" style="14" customWidth="1"/>
    <col min="9494" max="9494" width="14" style="14" customWidth="1"/>
    <col min="9495" max="9495" width="14.28515625" style="14" customWidth="1"/>
    <col min="9496" max="9496" width="7.7109375" style="14" customWidth="1"/>
    <col min="9497" max="9497" width="12.85546875" style="14" customWidth="1"/>
    <col min="9498" max="9498" width="13" style="14" customWidth="1"/>
    <col min="9499" max="9499" width="6.28515625" style="14" customWidth="1"/>
    <col min="9500" max="9500" width="11.85546875" style="14" customWidth="1"/>
    <col min="9501" max="9501" width="11.28515625" style="14" customWidth="1"/>
    <col min="9502" max="9502" width="6.85546875" style="14" customWidth="1"/>
    <col min="9503" max="9503" width="12.85546875" style="14" customWidth="1"/>
    <col min="9504" max="9504" width="13.140625" style="14" customWidth="1"/>
    <col min="9505" max="9505" width="7.7109375" style="14" customWidth="1"/>
    <col min="9506" max="9506" width="13.7109375" style="14" customWidth="1"/>
    <col min="9507" max="9728" width="11.42578125" style="14"/>
    <col min="9729" max="9729" width="12.42578125" style="14" customWidth="1"/>
    <col min="9730" max="9730" width="16.7109375" style="14" customWidth="1"/>
    <col min="9731" max="9731" width="14.140625" style="14" customWidth="1"/>
    <col min="9732" max="9733" width="15.7109375" style="14" customWidth="1"/>
    <col min="9734" max="9734" width="6.5703125" style="14" customWidth="1"/>
    <col min="9735" max="9736" width="12.42578125" style="14" customWidth="1"/>
    <col min="9737" max="9737" width="6.7109375" style="14" customWidth="1"/>
    <col min="9738" max="9738" width="11.42578125" style="14"/>
    <col min="9739" max="9739" width="11.7109375" style="14" customWidth="1"/>
    <col min="9740" max="9740" width="6.85546875" style="14" customWidth="1"/>
    <col min="9741" max="9741" width="13.140625" style="14" customWidth="1"/>
    <col min="9742" max="9742" width="12.42578125" style="14" customWidth="1"/>
    <col min="9743" max="9743" width="6.85546875" style="14" customWidth="1"/>
    <col min="9744" max="9744" width="14.85546875" style="14" customWidth="1"/>
    <col min="9745" max="9745" width="15.85546875" style="14" customWidth="1"/>
    <col min="9746" max="9746" width="6.7109375" style="14" customWidth="1"/>
    <col min="9747" max="9747" width="11.85546875" style="14" customWidth="1"/>
    <col min="9748" max="9748" width="12.140625" style="14" customWidth="1"/>
    <col min="9749" max="9749" width="7.140625" style="14" customWidth="1"/>
    <col min="9750" max="9750" width="14" style="14" customWidth="1"/>
    <col min="9751" max="9751" width="14.28515625" style="14" customWidth="1"/>
    <col min="9752" max="9752" width="7.7109375" style="14" customWidth="1"/>
    <col min="9753" max="9753" width="12.85546875" style="14" customWidth="1"/>
    <col min="9754" max="9754" width="13" style="14" customWidth="1"/>
    <col min="9755" max="9755" width="6.28515625" style="14" customWidth="1"/>
    <col min="9756" max="9756" width="11.85546875" style="14" customWidth="1"/>
    <col min="9757" max="9757" width="11.28515625" style="14" customWidth="1"/>
    <col min="9758" max="9758" width="6.85546875" style="14" customWidth="1"/>
    <col min="9759" max="9759" width="12.85546875" style="14" customWidth="1"/>
    <col min="9760" max="9760" width="13.140625" style="14" customWidth="1"/>
    <col min="9761" max="9761" width="7.7109375" style="14" customWidth="1"/>
    <col min="9762" max="9762" width="13.7109375" style="14" customWidth="1"/>
    <col min="9763" max="9984" width="11.42578125" style="14"/>
    <col min="9985" max="9985" width="12.42578125" style="14" customWidth="1"/>
    <col min="9986" max="9986" width="16.7109375" style="14" customWidth="1"/>
    <col min="9987" max="9987" width="14.140625" style="14" customWidth="1"/>
    <col min="9988" max="9989" width="15.7109375" style="14" customWidth="1"/>
    <col min="9990" max="9990" width="6.5703125" style="14" customWidth="1"/>
    <col min="9991" max="9992" width="12.42578125" style="14" customWidth="1"/>
    <col min="9993" max="9993" width="6.7109375" style="14" customWidth="1"/>
    <col min="9994" max="9994" width="11.42578125" style="14"/>
    <col min="9995" max="9995" width="11.7109375" style="14" customWidth="1"/>
    <col min="9996" max="9996" width="6.85546875" style="14" customWidth="1"/>
    <col min="9997" max="9997" width="13.140625" style="14" customWidth="1"/>
    <col min="9998" max="9998" width="12.42578125" style="14" customWidth="1"/>
    <col min="9999" max="9999" width="6.85546875" style="14" customWidth="1"/>
    <col min="10000" max="10000" width="14.85546875" style="14" customWidth="1"/>
    <col min="10001" max="10001" width="15.85546875" style="14" customWidth="1"/>
    <col min="10002" max="10002" width="6.7109375" style="14" customWidth="1"/>
    <col min="10003" max="10003" width="11.85546875" style="14" customWidth="1"/>
    <col min="10004" max="10004" width="12.140625" style="14" customWidth="1"/>
    <col min="10005" max="10005" width="7.140625" style="14" customWidth="1"/>
    <col min="10006" max="10006" width="14" style="14" customWidth="1"/>
    <col min="10007" max="10007" width="14.28515625" style="14" customWidth="1"/>
    <col min="10008" max="10008" width="7.7109375" style="14" customWidth="1"/>
    <col min="10009" max="10009" width="12.85546875" style="14" customWidth="1"/>
    <col min="10010" max="10010" width="13" style="14" customWidth="1"/>
    <col min="10011" max="10011" width="6.28515625" style="14" customWidth="1"/>
    <col min="10012" max="10012" width="11.85546875" style="14" customWidth="1"/>
    <col min="10013" max="10013" width="11.28515625" style="14" customWidth="1"/>
    <col min="10014" max="10014" width="6.85546875" style="14" customWidth="1"/>
    <col min="10015" max="10015" width="12.85546875" style="14" customWidth="1"/>
    <col min="10016" max="10016" width="13.140625" style="14" customWidth="1"/>
    <col min="10017" max="10017" width="7.7109375" style="14" customWidth="1"/>
    <col min="10018" max="10018" width="13.7109375" style="14" customWidth="1"/>
    <col min="10019" max="10240" width="11.42578125" style="14"/>
    <col min="10241" max="10241" width="12.42578125" style="14" customWidth="1"/>
    <col min="10242" max="10242" width="16.7109375" style="14" customWidth="1"/>
    <col min="10243" max="10243" width="14.140625" style="14" customWidth="1"/>
    <col min="10244" max="10245" width="15.7109375" style="14" customWidth="1"/>
    <col min="10246" max="10246" width="6.5703125" style="14" customWidth="1"/>
    <col min="10247" max="10248" width="12.42578125" style="14" customWidth="1"/>
    <col min="10249" max="10249" width="6.7109375" style="14" customWidth="1"/>
    <col min="10250" max="10250" width="11.42578125" style="14"/>
    <col min="10251" max="10251" width="11.7109375" style="14" customWidth="1"/>
    <col min="10252" max="10252" width="6.85546875" style="14" customWidth="1"/>
    <col min="10253" max="10253" width="13.140625" style="14" customWidth="1"/>
    <col min="10254" max="10254" width="12.42578125" style="14" customWidth="1"/>
    <col min="10255" max="10255" width="6.85546875" style="14" customWidth="1"/>
    <col min="10256" max="10256" width="14.85546875" style="14" customWidth="1"/>
    <col min="10257" max="10257" width="15.85546875" style="14" customWidth="1"/>
    <col min="10258" max="10258" width="6.7109375" style="14" customWidth="1"/>
    <col min="10259" max="10259" width="11.85546875" style="14" customWidth="1"/>
    <col min="10260" max="10260" width="12.140625" style="14" customWidth="1"/>
    <col min="10261" max="10261" width="7.140625" style="14" customWidth="1"/>
    <col min="10262" max="10262" width="14" style="14" customWidth="1"/>
    <col min="10263" max="10263" width="14.28515625" style="14" customWidth="1"/>
    <col min="10264" max="10264" width="7.7109375" style="14" customWidth="1"/>
    <col min="10265" max="10265" width="12.85546875" style="14" customWidth="1"/>
    <col min="10266" max="10266" width="13" style="14" customWidth="1"/>
    <col min="10267" max="10267" width="6.28515625" style="14" customWidth="1"/>
    <col min="10268" max="10268" width="11.85546875" style="14" customWidth="1"/>
    <col min="10269" max="10269" width="11.28515625" style="14" customWidth="1"/>
    <col min="10270" max="10270" width="6.85546875" style="14" customWidth="1"/>
    <col min="10271" max="10271" width="12.85546875" style="14" customWidth="1"/>
    <col min="10272" max="10272" width="13.140625" style="14" customWidth="1"/>
    <col min="10273" max="10273" width="7.7109375" style="14" customWidth="1"/>
    <col min="10274" max="10274" width="13.7109375" style="14" customWidth="1"/>
    <col min="10275" max="10496" width="11.42578125" style="14"/>
    <col min="10497" max="10497" width="12.42578125" style="14" customWidth="1"/>
    <col min="10498" max="10498" width="16.7109375" style="14" customWidth="1"/>
    <col min="10499" max="10499" width="14.140625" style="14" customWidth="1"/>
    <col min="10500" max="10501" width="15.7109375" style="14" customWidth="1"/>
    <col min="10502" max="10502" width="6.5703125" style="14" customWidth="1"/>
    <col min="10503" max="10504" width="12.42578125" style="14" customWidth="1"/>
    <col min="10505" max="10505" width="6.7109375" style="14" customWidth="1"/>
    <col min="10506" max="10506" width="11.42578125" style="14"/>
    <col min="10507" max="10507" width="11.7109375" style="14" customWidth="1"/>
    <col min="10508" max="10508" width="6.85546875" style="14" customWidth="1"/>
    <col min="10509" max="10509" width="13.140625" style="14" customWidth="1"/>
    <col min="10510" max="10510" width="12.42578125" style="14" customWidth="1"/>
    <col min="10511" max="10511" width="6.85546875" style="14" customWidth="1"/>
    <col min="10512" max="10512" width="14.85546875" style="14" customWidth="1"/>
    <col min="10513" max="10513" width="15.85546875" style="14" customWidth="1"/>
    <col min="10514" max="10514" width="6.7109375" style="14" customWidth="1"/>
    <col min="10515" max="10515" width="11.85546875" style="14" customWidth="1"/>
    <col min="10516" max="10516" width="12.140625" style="14" customWidth="1"/>
    <col min="10517" max="10517" width="7.140625" style="14" customWidth="1"/>
    <col min="10518" max="10518" width="14" style="14" customWidth="1"/>
    <col min="10519" max="10519" width="14.28515625" style="14" customWidth="1"/>
    <col min="10520" max="10520" width="7.7109375" style="14" customWidth="1"/>
    <col min="10521" max="10521" width="12.85546875" style="14" customWidth="1"/>
    <col min="10522" max="10522" width="13" style="14" customWidth="1"/>
    <col min="10523" max="10523" width="6.28515625" style="14" customWidth="1"/>
    <col min="10524" max="10524" width="11.85546875" style="14" customWidth="1"/>
    <col min="10525" max="10525" width="11.28515625" style="14" customWidth="1"/>
    <col min="10526" max="10526" width="6.85546875" style="14" customWidth="1"/>
    <col min="10527" max="10527" width="12.85546875" style="14" customWidth="1"/>
    <col min="10528" max="10528" width="13.140625" style="14" customWidth="1"/>
    <col min="10529" max="10529" width="7.7109375" style="14" customWidth="1"/>
    <col min="10530" max="10530" width="13.7109375" style="14" customWidth="1"/>
    <col min="10531" max="10752" width="11.42578125" style="14"/>
    <col min="10753" max="10753" width="12.42578125" style="14" customWidth="1"/>
    <col min="10754" max="10754" width="16.7109375" style="14" customWidth="1"/>
    <col min="10755" max="10755" width="14.140625" style="14" customWidth="1"/>
    <col min="10756" max="10757" width="15.7109375" style="14" customWidth="1"/>
    <col min="10758" max="10758" width="6.5703125" style="14" customWidth="1"/>
    <col min="10759" max="10760" width="12.42578125" style="14" customWidth="1"/>
    <col min="10761" max="10761" width="6.7109375" style="14" customWidth="1"/>
    <col min="10762" max="10762" width="11.42578125" style="14"/>
    <col min="10763" max="10763" width="11.7109375" style="14" customWidth="1"/>
    <col min="10764" max="10764" width="6.85546875" style="14" customWidth="1"/>
    <col min="10765" max="10765" width="13.140625" style="14" customWidth="1"/>
    <col min="10766" max="10766" width="12.42578125" style="14" customWidth="1"/>
    <col min="10767" max="10767" width="6.85546875" style="14" customWidth="1"/>
    <col min="10768" max="10768" width="14.85546875" style="14" customWidth="1"/>
    <col min="10769" max="10769" width="15.85546875" style="14" customWidth="1"/>
    <col min="10770" max="10770" width="6.7109375" style="14" customWidth="1"/>
    <col min="10771" max="10771" width="11.85546875" style="14" customWidth="1"/>
    <col min="10772" max="10772" width="12.140625" style="14" customWidth="1"/>
    <col min="10773" max="10773" width="7.140625" style="14" customWidth="1"/>
    <col min="10774" max="10774" width="14" style="14" customWidth="1"/>
    <col min="10775" max="10775" width="14.28515625" style="14" customWidth="1"/>
    <col min="10776" max="10776" width="7.7109375" style="14" customWidth="1"/>
    <col min="10777" max="10777" width="12.85546875" style="14" customWidth="1"/>
    <col min="10778" max="10778" width="13" style="14" customWidth="1"/>
    <col min="10779" max="10779" width="6.28515625" style="14" customWidth="1"/>
    <col min="10780" max="10780" width="11.85546875" style="14" customWidth="1"/>
    <col min="10781" max="10781" width="11.28515625" style="14" customWidth="1"/>
    <col min="10782" max="10782" width="6.85546875" style="14" customWidth="1"/>
    <col min="10783" max="10783" width="12.85546875" style="14" customWidth="1"/>
    <col min="10784" max="10784" width="13.140625" style="14" customWidth="1"/>
    <col min="10785" max="10785" width="7.7109375" style="14" customWidth="1"/>
    <col min="10786" max="10786" width="13.7109375" style="14" customWidth="1"/>
    <col min="10787" max="11008" width="11.42578125" style="14"/>
    <col min="11009" max="11009" width="12.42578125" style="14" customWidth="1"/>
    <col min="11010" max="11010" width="16.7109375" style="14" customWidth="1"/>
    <col min="11011" max="11011" width="14.140625" style="14" customWidth="1"/>
    <col min="11012" max="11013" width="15.7109375" style="14" customWidth="1"/>
    <col min="11014" max="11014" width="6.5703125" style="14" customWidth="1"/>
    <col min="11015" max="11016" width="12.42578125" style="14" customWidth="1"/>
    <col min="11017" max="11017" width="6.7109375" style="14" customWidth="1"/>
    <col min="11018" max="11018" width="11.42578125" style="14"/>
    <col min="11019" max="11019" width="11.7109375" style="14" customWidth="1"/>
    <col min="11020" max="11020" width="6.85546875" style="14" customWidth="1"/>
    <col min="11021" max="11021" width="13.140625" style="14" customWidth="1"/>
    <col min="11022" max="11022" width="12.42578125" style="14" customWidth="1"/>
    <col min="11023" max="11023" width="6.85546875" style="14" customWidth="1"/>
    <col min="11024" max="11024" width="14.85546875" style="14" customWidth="1"/>
    <col min="11025" max="11025" width="15.85546875" style="14" customWidth="1"/>
    <col min="11026" max="11026" width="6.7109375" style="14" customWidth="1"/>
    <col min="11027" max="11027" width="11.85546875" style="14" customWidth="1"/>
    <col min="11028" max="11028" width="12.140625" style="14" customWidth="1"/>
    <col min="11029" max="11029" width="7.140625" style="14" customWidth="1"/>
    <col min="11030" max="11030" width="14" style="14" customWidth="1"/>
    <col min="11031" max="11031" width="14.28515625" style="14" customWidth="1"/>
    <col min="11032" max="11032" width="7.7109375" style="14" customWidth="1"/>
    <col min="11033" max="11033" width="12.85546875" style="14" customWidth="1"/>
    <col min="11034" max="11034" width="13" style="14" customWidth="1"/>
    <col min="11035" max="11035" width="6.28515625" style="14" customWidth="1"/>
    <col min="11036" max="11036" width="11.85546875" style="14" customWidth="1"/>
    <col min="11037" max="11037" width="11.28515625" style="14" customWidth="1"/>
    <col min="11038" max="11038" width="6.85546875" style="14" customWidth="1"/>
    <col min="11039" max="11039" width="12.85546875" style="14" customWidth="1"/>
    <col min="11040" max="11040" width="13.140625" style="14" customWidth="1"/>
    <col min="11041" max="11041" width="7.7109375" style="14" customWidth="1"/>
    <col min="11042" max="11042" width="13.7109375" style="14" customWidth="1"/>
    <col min="11043" max="11264" width="11.42578125" style="14"/>
    <col min="11265" max="11265" width="12.42578125" style="14" customWidth="1"/>
    <col min="11266" max="11266" width="16.7109375" style="14" customWidth="1"/>
    <col min="11267" max="11267" width="14.140625" style="14" customWidth="1"/>
    <col min="11268" max="11269" width="15.7109375" style="14" customWidth="1"/>
    <col min="11270" max="11270" width="6.5703125" style="14" customWidth="1"/>
    <col min="11271" max="11272" width="12.42578125" style="14" customWidth="1"/>
    <col min="11273" max="11273" width="6.7109375" style="14" customWidth="1"/>
    <col min="11274" max="11274" width="11.42578125" style="14"/>
    <col min="11275" max="11275" width="11.7109375" style="14" customWidth="1"/>
    <col min="11276" max="11276" width="6.85546875" style="14" customWidth="1"/>
    <col min="11277" max="11277" width="13.140625" style="14" customWidth="1"/>
    <col min="11278" max="11278" width="12.42578125" style="14" customWidth="1"/>
    <col min="11279" max="11279" width="6.85546875" style="14" customWidth="1"/>
    <col min="11280" max="11280" width="14.85546875" style="14" customWidth="1"/>
    <col min="11281" max="11281" width="15.85546875" style="14" customWidth="1"/>
    <col min="11282" max="11282" width="6.7109375" style="14" customWidth="1"/>
    <col min="11283" max="11283" width="11.85546875" style="14" customWidth="1"/>
    <col min="11284" max="11284" width="12.140625" style="14" customWidth="1"/>
    <col min="11285" max="11285" width="7.140625" style="14" customWidth="1"/>
    <col min="11286" max="11286" width="14" style="14" customWidth="1"/>
    <col min="11287" max="11287" width="14.28515625" style="14" customWidth="1"/>
    <col min="11288" max="11288" width="7.7109375" style="14" customWidth="1"/>
    <col min="11289" max="11289" width="12.85546875" style="14" customWidth="1"/>
    <col min="11290" max="11290" width="13" style="14" customWidth="1"/>
    <col min="11291" max="11291" width="6.28515625" style="14" customWidth="1"/>
    <col min="11292" max="11292" width="11.85546875" style="14" customWidth="1"/>
    <col min="11293" max="11293" width="11.28515625" style="14" customWidth="1"/>
    <col min="11294" max="11294" width="6.85546875" style="14" customWidth="1"/>
    <col min="11295" max="11295" width="12.85546875" style="14" customWidth="1"/>
    <col min="11296" max="11296" width="13.140625" style="14" customWidth="1"/>
    <col min="11297" max="11297" width="7.7109375" style="14" customWidth="1"/>
    <col min="11298" max="11298" width="13.7109375" style="14" customWidth="1"/>
    <col min="11299" max="11520" width="11.42578125" style="14"/>
    <col min="11521" max="11521" width="12.42578125" style="14" customWidth="1"/>
    <col min="11522" max="11522" width="16.7109375" style="14" customWidth="1"/>
    <col min="11523" max="11523" width="14.140625" style="14" customWidth="1"/>
    <col min="11524" max="11525" width="15.7109375" style="14" customWidth="1"/>
    <col min="11526" max="11526" width="6.5703125" style="14" customWidth="1"/>
    <col min="11527" max="11528" width="12.42578125" style="14" customWidth="1"/>
    <col min="11529" max="11529" width="6.7109375" style="14" customWidth="1"/>
    <col min="11530" max="11530" width="11.42578125" style="14"/>
    <col min="11531" max="11531" width="11.7109375" style="14" customWidth="1"/>
    <col min="11532" max="11532" width="6.85546875" style="14" customWidth="1"/>
    <col min="11533" max="11533" width="13.140625" style="14" customWidth="1"/>
    <col min="11534" max="11534" width="12.42578125" style="14" customWidth="1"/>
    <col min="11535" max="11535" width="6.85546875" style="14" customWidth="1"/>
    <col min="11536" max="11536" width="14.85546875" style="14" customWidth="1"/>
    <col min="11537" max="11537" width="15.85546875" style="14" customWidth="1"/>
    <col min="11538" max="11538" width="6.7109375" style="14" customWidth="1"/>
    <col min="11539" max="11539" width="11.85546875" style="14" customWidth="1"/>
    <col min="11540" max="11540" width="12.140625" style="14" customWidth="1"/>
    <col min="11541" max="11541" width="7.140625" style="14" customWidth="1"/>
    <col min="11542" max="11542" width="14" style="14" customWidth="1"/>
    <col min="11543" max="11543" width="14.28515625" style="14" customWidth="1"/>
    <col min="11544" max="11544" width="7.7109375" style="14" customWidth="1"/>
    <col min="11545" max="11545" width="12.85546875" style="14" customWidth="1"/>
    <col min="11546" max="11546" width="13" style="14" customWidth="1"/>
    <col min="11547" max="11547" width="6.28515625" style="14" customWidth="1"/>
    <col min="11548" max="11548" width="11.85546875" style="14" customWidth="1"/>
    <col min="11549" max="11549" width="11.28515625" style="14" customWidth="1"/>
    <col min="11550" max="11550" width="6.85546875" style="14" customWidth="1"/>
    <col min="11551" max="11551" width="12.85546875" style="14" customWidth="1"/>
    <col min="11552" max="11552" width="13.140625" style="14" customWidth="1"/>
    <col min="11553" max="11553" width="7.7109375" style="14" customWidth="1"/>
    <col min="11554" max="11554" width="13.7109375" style="14" customWidth="1"/>
    <col min="11555" max="11776" width="11.42578125" style="14"/>
    <col min="11777" max="11777" width="12.42578125" style="14" customWidth="1"/>
    <col min="11778" max="11778" width="16.7109375" style="14" customWidth="1"/>
    <col min="11779" max="11779" width="14.140625" style="14" customWidth="1"/>
    <col min="11780" max="11781" width="15.7109375" style="14" customWidth="1"/>
    <col min="11782" max="11782" width="6.5703125" style="14" customWidth="1"/>
    <col min="11783" max="11784" width="12.42578125" style="14" customWidth="1"/>
    <col min="11785" max="11785" width="6.7109375" style="14" customWidth="1"/>
    <col min="11786" max="11786" width="11.42578125" style="14"/>
    <col min="11787" max="11787" width="11.7109375" style="14" customWidth="1"/>
    <col min="11788" max="11788" width="6.85546875" style="14" customWidth="1"/>
    <col min="11789" max="11789" width="13.140625" style="14" customWidth="1"/>
    <col min="11790" max="11790" width="12.42578125" style="14" customWidth="1"/>
    <col min="11791" max="11791" width="6.85546875" style="14" customWidth="1"/>
    <col min="11792" max="11792" width="14.85546875" style="14" customWidth="1"/>
    <col min="11793" max="11793" width="15.85546875" style="14" customWidth="1"/>
    <col min="11794" max="11794" width="6.7109375" style="14" customWidth="1"/>
    <col min="11795" max="11795" width="11.85546875" style="14" customWidth="1"/>
    <col min="11796" max="11796" width="12.140625" style="14" customWidth="1"/>
    <col min="11797" max="11797" width="7.140625" style="14" customWidth="1"/>
    <col min="11798" max="11798" width="14" style="14" customWidth="1"/>
    <col min="11799" max="11799" width="14.28515625" style="14" customWidth="1"/>
    <col min="11800" max="11800" width="7.7109375" style="14" customWidth="1"/>
    <col min="11801" max="11801" width="12.85546875" style="14" customWidth="1"/>
    <col min="11802" max="11802" width="13" style="14" customWidth="1"/>
    <col min="11803" max="11803" width="6.28515625" style="14" customWidth="1"/>
    <col min="11804" max="11804" width="11.85546875" style="14" customWidth="1"/>
    <col min="11805" max="11805" width="11.28515625" style="14" customWidth="1"/>
    <col min="11806" max="11806" width="6.85546875" style="14" customWidth="1"/>
    <col min="11807" max="11807" width="12.85546875" style="14" customWidth="1"/>
    <col min="11808" max="11808" width="13.140625" style="14" customWidth="1"/>
    <col min="11809" max="11809" width="7.7109375" style="14" customWidth="1"/>
    <col min="11810" max="11810" width="13.7109375" style="14" customWidth="1"/>
    <col min="11811" max="12032" width="11.42578125" style="14"/>
    <col min="12033" max="12033" width="12.42578125" style="14" customWidth="1"/>
    <col min="12034" max="12034" width="16.7109375" style="14" customWidth="1"/>
    <col min="12035" max="12035" width="14.140625" style="14" customWidth="1"/>
    <col min="12036" max="12037" width="15.7109375" style="14" customWidth="1"/>
    <col min="12038" max="12038" width="6.5703125" style="14" customWidth="1"/>
    <col min="12039" max="12040" width="12.42578125" style="14" customWidth="1"/>
    <col min="12041" max="12041" width="6.7109375" style="14" customWidth="1"/>
    <col min="12042" max="12042" width="11.42578125" style="14"/>
    <col min="12043" max="12043" width="11.7109375" style="14" customWidth="1"/>
    <col min="12044" max="12044" width="6.85546875" style="14" customWidth="1"/>
    <col min="12045" max="12045" width="13.140625" style="14" customWidth="1"/>
    <col min="12046" max="12046" width="12.42578125" style="14" customWidth="1"/>
    <col min="12047" max="12047" width="6.85546875" style="14" customWidth="1"/>
    <col min="12048" max="12048" width="14.85546875" style="14" customWidth="1"/>
    <col min="12049" max="12049" width="15.85546875" style="14" customWidth="1"/>
    <col min="12050" max="12050" width="6.7109375" style="14" customWidth="1"/>
    <col min="12051" max="12051" width="11.85546875" style="14" customWidth="1"/>
    <col min="12052" max="12052" width="12.140625" style="14" customWidth="1"/>
    <col min="12053" max="12053" width="7.140625" style="14" customWidth="1"/>
    <col min="12054" max="12054" width="14" style="14" customWidth="1"/>
    <col min="12055" max="12055" width="14.28515625" style="14" customWidth="1"/>
    <col min="12056" max="12056" width="7.7109375" style="14" customWidth="1"/>
    <col min="12057" max="12057" width="12.85546875" style="14" customWidth="1"/>
    <col min="12058" max="12058" width="13" style="14" customWidth="1"/>
    <col min="12059" max="12059" width="6.28515625" style="14" customWidth="1"/>
    <col min="12060" max="12060" width="11.85546875" style="14" customWidth="1"/>
    <col min="12061" max="12061" width="11.28515625" style="14" customWidth="1"/>
    <col min="12062" max="12062" width="6.85546875" style="14" customWidth="1"/>
    <col min="12063" max="12063" width="12.85546875" style="14" customWidth="1"/>
    <col min="12064" max="12064" width="13.140625" style="14" customWidth="1"/>
    <col min="12065" max="12065" width="7.7109375" style="14" customWidth="1"/>
    <col min="12066" max="12066" width="13.7109375" style="14" customWidth="1"/>
    <col min="12067" max="12288" width="11.42578125" style="14"/>
    <col min="12289" max="12289" width="12.42578125" style="14" customWidth="1"/>
    <col min="12290" max="12290" width="16.7109375" style="14" customWidth="1"/>
    <col min="12291" max="12291" width="14.140625" style="14" customWidth="1"/>
    <col min="12292" max="12293" width="15.7109375" style="14" customWidth="1"/>
    <col min="12294" max="12294" width="6.5703125" style="14" customWidth="1"/>
    <col min="12295" max="12296" width="12.42578125" style="14" customWidth="1"/>
    <col min="12297" max="12297" width="6.7109375" style="14" customWidth="1"/>
    <col min="12298" max="12298" width="11.42578125" style="14"/>
    <col min="12299" max="12299" width="11.7109375" style="14" customWidth="1"/>
    <col min="12300" max="12300" width="6.85546875" style="14" customWidth="1"/>
    <col min="12301" max="12301" width="13.140625" style="14" customWidth="1"/>
    <col min="12302" max="12302" width="12.42578125" style="14" customWidth="1"/>
    <col min="12303" max="12303" width="6.85546875" style="14" customWidth="1"/>
    <col min="12304" max="12304" width="14.85546875" style="14" customWidth="1"/>
    <col min="12305" max="12305" width="15.85546875" style="14" customWidth="1"/>
    <col min="12306" max="12306" width="6.7109375" style="14" customWidth="1"/>
    <col min="12307" max="12307" width="11.85546875" style="14" customWidth="1"/>
    <col min="12308" max="12308" width="12.140625" style="14" customWidth="1"/>
    <col min="12309" max="12309" width="7.140625" style="14" customWidth="1"/>
    <col min="12310" max="12310" width="14" style="14" customWidth="1"/>
    <col min="12311" max="12311" width="14.28515625" style="14" customWidth="1"/>
    <col min="12312" max="12312" width="7.7109375" style="14" customWidth="1"/>
    <col min="12313" max="12313" width="12.85546875" style="14" customWidth="1"/>
    <col min="12314" max="12314" width="13" style="14" customWidth="1"/>
    <col min="12315" max="12315" width="6.28515625" style="14" customWidth="1"/>
    <col min="12316" max="12316" width="11.85546875" style="14" customWidth="1"/>
    <col min="12317" max="12317" width="11.28515625" style="14" customWidth="1"/>
    <col min="12318" max="12318" width="6.85546875" style="14" customWidth="1"/>
    <col min="12319" max="12319" width="12.85546875" style="14" customWidth="1"/>
    <col min="12320" max="12320" width="13.140625" style="14" customWidth="1"/>
    <col min="12321" max="12321" width="7.7109375" style="14" customWidth="1"/>
    <col min="12322" max="12322" width="13.7109375" style="14" customWidth="1"/>
    <col min="12323" max="12544" width="11.42578125" style="14"/>
    <col min="12545" max="12545" width="12.42578125" style="14" customWidth="1"/>
    <col min="12546" max="12546" width="16.7109375" style="14" customWidth="1"/>
    <col min="12547" max="12547" width="14.140625" style="14" customWidth="1"/>
    <col min="12548" max="12549" width="15.7109375" style="14" customWidth="1"/>
    <col min="12550" max="12550" width="6.5703125" style="14" customWidth="1"/>
    <col min="12551" max="12552" width="12.42578125" style="14" customWidth="1"/>
    <col min="12553" max="12553" width="6.7109375" style="14" customWidth="1"/>
    <col min="12554" max="12554" width="11.42578125" style="14"/>
    <col min="12555" max="12555" width="11.7109375" style="14" customWidth="1"/>
    <col min="12556" max="12556" width="6.85546875" style="14" customWidth="1"/>
    <col min="12557" max="12557" width="13.140625" style="14" customWidth="1"/>
    <col min="12558" max="12558" width="12.42578125" style="14" customWidth="1"/>
    <col min="12559" max="12559" width="6.85546875" style="14" customWidth="1"/>
    <col min="12560" max="12560" width="14.85546875" style="14" customWidth="1"/>
    <col min="12561" max="12561" width="15.85546875" style="14" customWidth="1"/>
    <col min="12562" max="12562" width="6.7109375" style="14" customWidth="1"/>
    <col min="12563" max="12563" width="11.85546875" style="14" customWidth="1"/>
    <col min="12564" max="12564" width="12.140625" style="14" customWidth="1"/>
    <col min="12565" max="12565" width="7.140625" style="14" customWidth="1"/>
    <col min="12566" max="12566" width="14" style="14" customWidth="1"/>
    <col min="12567" max="12567" width="14.28515625" style="14" customWidth="1"/>
    <col min="12568" max="12568" width="7.7109375" style="14" customWidth="1"/>
    <col min="12569" max="12569" width="12.85546875" style="14" customWidth="1"/>
    <col min="12570" max="12570" width="13" style="14" customWidth="1"/>
    <col min="12571" max="12571" width="6.28515625" style="14" customWidth="1"/>
    <col min="12572" max="12572" width="11.85546875" style="14" customWidth="1"/>
    <col min="12573" max="12573" width="11.28515625" style="14" customWidth="1"/>
    <col min="12574" max="12574" width="6.85546875" style="14" customWidth="1"/>
    <col min="12575" max="12575" width="12.85546875" style="14" customWidth="1"/>
    <col min="12576" max="12576" width="13.140625" style="14" customWidth="1"/>
    <col min="12577" max="12577" width="7.7109375" style="14" customWidth="1"/>
    <col min="12578" max="12578" width="13.7109375" style="14" customWidth="1"/>
    <col min="12579" max="12800" width="11.42578125" style="14"/>
    <col min="12801" max="12801" width="12.42578125" style="14" customWidth="1"/>
    <col min="12802" max="12802" width="16.7109375" style="14" customWidth="1"/>
    <col min="12803" max="12803" width="14.140625" style="14" customWidth="1"/>
    <col min="12804" max="12805" width="15.7109375" style="14" customWidth="1"/>
    <col min="12806" max="12806" width="6.5703125" style="14" customWidth="1"/>
    <col min="12807" max="12808" width="12.42578125" style="14" customWidth="1"/>
    <col min="12809" max="12809" width="6.7109375" style="14" customWidth="1"/>
    <col min="12810" max="12810" width="11.42578125" style="14"/>
    <col min="12811" max="12811" width="11.7109375" style="14" customWidth="1"/>
    <col min="12812" max="12812" width="6.85546875" style="14" customWidth="1"/>
    <col min="12813" max="12813" width="13.140625" style="14" customWidth="1"/>
    <col min="12814" max="12814" width="12.42578125" style="14" customWidth="1"/>
    <col min="12815" max="12815" width="6.85546875" style="14" customWidth="1"/>
    <col min="12816" max="12816" width="14.85546875" style="14" customWidth="1"/>
    <col min="12817" max="12817" width="15.85546875" style="14" customWidth="1"/>
    <col min="12818" max="12818" width="6.7109375" style="14" customWidth="1"/>
    <col min="12819" max="12819" width="11.85546875" style="14" customWidth="1"/>
    <col min="12820" max="12820" width="12.140625" style="14" customWidth="1"/>
    <col min="12821" max="12821" width="7.140625" style="14" customWidth="1"/>
    <col min="12822" max="12822" width="14" style="14" customWidth="1"/>
    <col min="12823" max="12823" width="14.28515625" style="14" customWidth="1"/>
    <col min="12824" max="12824" width="7.7109375" style="14" customWidth="1"/>
    <col min="12825" max="12825" width="12.85546875" style="14" customWidth="1"/>
    <col min="12826" max="12826" width="13" style="14" customWidth="1"/>
    <col min="12827" max="12827" width="6.28515625" style="14" customWidth="1"/>
    <col min="12828" max="12828" width="11.85546875" style="14" customWidth="1"/>
    <col min="12829" max="12829" width="11.28515625" style="14" customWidth="1"/>
    <col min="12830" max="12830" width="6.85546875" style="14" customWidth="1"/>
    <col min="12831" max="12831" width="12.85546875" style="14" customWidth="1"/>
    <col min="12832" max="12832" width="13.140625" style="14" customWidth="1"/>
    <col min="12833" max="12833" width="7.7109375" style="14" customWidth="1"/>
    <col min="12834" max="12834" width="13.7109375" style="14" customWidth="1"/>
    <col min="12835" max="13056" width="11.42578125" style="14"/>
    <col min="13057" max="13057" width="12.42578125" style="14" customWidth="1"/>
    <col min="13058" max="13058" width="16.7109375" style="14" customWidth="1"/>
    <col min="13059" max="13059" width="14.140625" style="14" customWidth="1"/>
    <col min="13060" max="13061" width="15.7109375" style="14" customWidth="1"/>
    <col min="13062" max="13062" width="6.5703125" style="14" customWidth="1"/>
    <col min="13063" max="13064" width="12.42578125" style="14" customWidth="1"/>
    <col min="13065" max="13065" width="6.7109375" style="14" customWidth="1"/>
    <col min="13066" max="13066" width="11.42578125" style="14"/>
    <col min="13067" max="13067" width="11.7109375" style="14" customWidth="1"/>
    <col min="13068" max="13068" width="6.85546875" style="14" customWidth="1"/>
    <col min="13069" max="13069" width="13.140625" style="14" customWidth="1"/>
    <col min="13070" max="13070" width="12.42578125" style="14" customWidth="1"/>
    <col min="13071" max="13071" width="6.85546875" style="14" customWidth="1"/>
    <col min="13072" max="13072" width="14.85546875" style="14" customWidth="1"/>
    <col min="13073" max="13073" width="15.85546875" style="14" customWidth="1"/>
    <col min="13074" max="13074" width="6.7109375" style="14" customWidth="1"/>
    <col min="13075" max="13075" width="11.85546875" style="14" customWidth="1"/>
    <col min="13076" max="13076" width="12.140625" style="14" customWidth="1"/>
    <col min="13077" max="13077" width="7.140625" style="14" customWidth="1"/>
    <col min="13078" max="13078" width="14" style="14" customWidth="1"/>
    <col min="13079" max="13079" width="14.28515625" style="14" customWidth="1"/>
    <col min="13080" max="13080" width="7.7109375" style="14" customWidth="1"/>
    <col min="13081" max="13081" width="12.85546875" style="14" customWidth="1"/>
    <col min="13082" max="13082" width="13" style="14" customWidth="1"/>
    <col min="13083" max="13083" width="6.28515625" style="14" customWidth="1"/>
    <col min="13084" max="13084" width="11.85546875" style="14" customWidth="1"/>
    <col min="13085" max="13085" width="11.28515625" style="14" customWidth="1"/>
    <col min="13086" max="13086" width="6.85546875" style="14" customWidth="1"/>
    <col min="13087" max="13087" width="12.85546875" style="14" customWidth="1"/>
    <col min="13088" max="13088" width="13.140625" style="14" customWidth="1"/>
    <col min="13089" max="13089" width="7.7109375" style="14" customWidth="1"/>
    <col min="13090" max="13090" width="13.7109375" style="14" customWidth="1"/>
    <col min="13091" max="13312" width="11.42578125" style="14"/>
    <col min="13313" max="13313" width="12.42578125" style="14" customWidth="1"/>
    <col min="13314" max="13314" width="16.7109375" style="14" customWidth="1"/>
    <col min="13315" max="13315" width="14.140625" style="14" customWidth="1"/>
    <col min="13316" max="13317" width="15.7109375" style="14" customWidth="1"/>
    <col min="13318" max="13318" width="6.5703125" style="14" customWidth="1"/>
    <col min="13319" max="13320" width="12.42578125" style="14" customWidth="1"/>
    <col min="13321" max="13321" width="6.7109375" style="14" customWidth="1"/>
    <col min="13322" max="13322" width="11.42578125" style="14"/>
    <col min="13323" max="13323" width="11.7109375" style="14" customWidth="1"/>
    <col min="13324" max="13324" width="6.85546875" style="14" customWidth="1"/>
    <col min="13325" max="13325" width="13.140625" style="14" customWidth="1"/>
    <col min="13326" max="13326" width="12.42578125" style="14" customWidth="1"/>
    <col min="13327" max="13327" width="6.85546875" style="14" customWidth="1"/>
    <col min="13328" max="13328" width="14.85546875" style="14" customWidth="1"/>
    <col min="13329" max="13329" width="15.85546875" style="14" customWidth="1"/>
    <col min="13330" max="13330" width="6.7109375" style="14" customWidth="1"/>
    <col min="13331" max="13331" width="11.85546875" style="14" customWidth="1"/>
    <col min="13332" max="13332" width="12.140625" style="14" customWidth="1"/>
    <col min="13333" max="13333" width="7.140625" style="14" customWidth="1"/>
    <col min="13334" max="13334" width="14" style="14" customWidth="1"/>
    <col min="13335" max="13335" width="14.28515625" style="14" customWidth="1"/>
    <col min="13336" max="13336" width="7.7109375" style="14" customWidth="1"/>
    <col min="13337" max="13337" width="12.85546875" style="14" customWidth="1"/>
    <col min="13338" max="13338" width="13" style="14" customWidth="1"/>
    <col min="13339" max="13339" width="6.28515625" style="14" customWidth="1"/>
    <col min="13340" max="13340" width="11.85546875" style="14" customWidth="1"/>
    <col min="13341" max="13341" width="11.28515625" style="14" customWidth="1"/>
    <col min="13342" max="13342" width="6.85546875" style="14" customWidth="1"/>
    <col min="13343" max="13343" width="12.85546875" style="14" customWidth="1"/>
    <col min="13344" max="13344" width="13.140625" style="14" customWidth="1"/>
    <col min="13345" max="13345" width="7.7109375" style="14" customWidth="1"/>
    <col min="13346" max="13346" width="13.7109375" style="14" customWidth="1"/>
    <col min="13347" max="13568" width="11.42578125" style="14"/>
    <col min="13569" max="13569" width="12.42578125" style="14" customWidth="1"/>
    <col min="13570" max="13570" width="16.7109375" style="14" customWidth="1"/>
    <col min="13571" max="13571" width="14.140625" style="14" customWidth="1"/>
    <col min="13572" max="13573" width="15.7109375" style="14" customWidth="1"/>
    <col min="13574" max="13574" width="6.5703125" style="14" customWidth="1"/>
    <col min="13575" max="13576" width="12.42578125" style="14" customWidth="1"/>
    <col min="13577" max="13577" width="6.7109375" style="14" customWidth="1"/>
    <col min="13578" max="13578" width="11.42578125" style="14"/>
    <col min="13579" max="13579" width="11.7109375" style="14" customWidth="1"/>
    <col min="13580" max="13580" width="6.85546875" style="14" customWidth="1"/>
    <col min="13581" max="13581" width="13.140625" style="14" customWidth="1"/>
    <col min="13582" max="13582" width="12.42578125" style="14" customWidth="1"/>
    <col min="13583" max="13583" width="6.85546875" style="14" customWidth="1"/>
    <col min="13584" max="13584" width="14.85546875" style="14" customWidth="1"/>
    <col min="13585" max="13585" width="15.85546875" style="14" customWidth="1"/>
    <col min="13586" max="13586" width="6.7109375" style="14" customWidth="1"/>
    <col min="13587" max="13587" width="11.85546875" style="14" customWidth="1"/>
    <col min="13588" max="13588" width="12.140625" style="14" customWidth="1"/>
    <col min="13589" max="13589" width="7.140625" style="14" customWidth="1"/>
    <col min="13590" max="13590" width="14" style="14" customWidth="1"/>
    <col min="13591" max="13591" width="14.28515625" style="14" customWidth="1"/>
    <col min="13592" max="13592" width="7.7109375" style="14" customWidth="1"/>
    <col min="13593" max="13593" width="12.85546875" style="14" customWidth="1"/>
    <col min="13594" max="13594" width="13" style="14" customWidth="1"/>
    <col min="13595" max="13595" width="6.28515625" style="14" customWidth="1"/>
    <col min="13596" max="13596" width="11.85546875" style="14" customWidth="1"/>
    <col min="13597" max="13597" width="11.28515625" style="14" customWidth="1"/>
    <col min="13598" max="13598" width="6.85546875" style="14" customWidth="1"/>
    <col min="13599" max="13599" width="12.85546875" style="14" customWidth="1"/>
    <col min="13600" max="13600" width="13.140625" style="14" customWidth="1"/>
    <col min="13601" max="13601" width="7.7109375" style="14" customWidth="1"/>
    <col min="13602" max="13602" width="13.7109375" style="14" customWidth="1"/>
    <col min="13603" max="13824" width="11.42578125" style="14"/>
    <col min="13825" max="13825" width="12.42578125" style="14" customWidth="1"/>
    <col min="13826" max="13826" width="16.7109375" style="14" customWidth="1"/>
    <col min="13827" max="13827" width="14.140625" style="14" customWidth="1"/>
    <col min="13828" max="13829" width="15.7109375" style="14" customWidth="1"/>
    <col min="13830" max="13830" width="6.5703125" style="14" customWidth="1"/>
    <col min="13831" max="13832" width="12.42578125" style="14" customWidth="1"/>
    <col min="13833" max="13833" width="6.7109375" style="14" customWidth="1"/>
    <col min="13834" max="13834" width="11.42578125" style="14"/>
    <col min="13835" max="13835" width="11.7109375" style="14" customWidth="1"/>
    <col min="13836" max="13836" width="6.85546875" style="14" customWidth="1"/>
    <col min="13837" max="13837" width="13.140625" style="14" customWidth="1"/>
    <col min="13838" max="13838" width="12.42578125" style="14" customWidth="1"/>
    <col min="13839" max="13839" width="6.85546875" style="14" customWidth="1"/>
    <col min="13840" max="13840" width="14.85546875" style="14" customWidth="1"/>
    <col min="13841" max="13841" width="15.85546875" style="14" customWidth="1"/>
    <col min="13842" max="13842" width="6.7109375" style="14" customWidth="1"/>
    <col min="13843" max="13843" width="11.85546875" style="14" customWidth="1"/>
    <col min="13844" max="13844" width="12.140625" style="14" customWidth="1"/>
    <col min="13845" max="13845" width="7.140625" style="14" customWidth="1"/>
    <col min="13846" max="13846" width="14" style="14" customWidth="1"/>
    <col min="13847" max="13847" width="14.28515625" style="14" customWidth="1"/>
    <col min="13848" max="13848" width="7.7109375" style="14" customWidth="1"/>
    <col min="13849" max="13849" width="12.85546875" style="14" customWidth="1"/>
    <col min="13850" max="13850" width="13" style="14" customWidth="1"/>
    <col min="13851" max="13851" width="6.28515625" style="14" customWidth="1"/>
    <col min="13852" max="13852" width="11.85546875" style="14" customWidth="1"/>
    <col min="13853" max="13853" width="11.28515625" style="14" customWidth="1"/>
    <col min="13854" max="13854" width="6.85546875" style="14" customWidth="1"/>
    <col min="13855" max="13855" width="12.85546875" style="14" customWidth="1"/>
    <col min="13856" max="13856" width="13.140625" style="14" customWidth="1"/>
    <col min="13857" max="13857" width="7.7109375" style="14" customWidth="1"/>
    <col min="13858" max="13858" width="13.7109375" style="14" customWidth="1"/>
    <col min="13859" max="14080" width="11.42578125" style="14"/>
    <col min="14081" max="14081" width="12.42578125" style="14" customWidth="1"/>
    <col min="14082" max="14082" width="16.7109375" style="14" customWidth="1"/>
    <col min="14083" max="14083" width="14.140625" style="14" customWidth="1"/>
    <col min="14084" max="14085" width="15.7109375" style="14" customWidth="1"/>
    <col min="14086" max="14086" width="6.5703125" style="14" customWidth="1"/>
    <col min="14087" max="14088" width="12.42578125" style="14" customWidth="1"/>
    <col min="14089" max="14089" width="6.7109375" style="14" customWidth="1"/>
    <col min="14090" max="14090" width="11.42578125" style="14"/>
    <col min="14091" max="14091" width="11.7109375" style="14" customWidth="1"/>
    <col min="14092" max="14092" width="6.85546875" style="14" customWidth="1"/>
    <col min="14093" max="14093" width="13.140625" style="14" customWidth="1"/>
    <col min="14094" max="14094" width="12.42578125" style="14" customWidth="1"/>
    <col min="14095" max="14095" width="6.85546875" style="14" customWidth="1"/>
    <col min="14096" max="14096" width="14.85546875" style="14" customWidth="1"/>
    <col min="14097" max="14097" width="15.85546875" style="14" customWidth="1"/>
    <col min="14098" max="14098" width="6.7109375" style="14" customWidth="1"/>
    <col min="14099" max="14099" width="11.85546875" style="14" customWidth="1"/>
    <col min="14100" max="14100" width="12.140625" style="14" customWidth="1"/>
    <col min="14101" max="14101" width="7.140625" style="14" customWidth="1"/>
    <col min="14102" max="14102" width="14" style="14" customWidth="1"/>
    <col min="14103" max="14103" width="14.28515625" style="14" customWidth="1"/>
    <col min="14104" max="14104" width="7.7109375" style="14" customWidth="1"/>
    <col min="14105" max="14105" width="12.85546875" style="14" customWidth="1"/>
    <col min="14106" max="14106" width="13" style="14" customWidth="1"/>
    <col min="14107" max="14107" width="6.28515625" style="14" customWidth="1"/>
    <col min="14108" max="14108" width="11.85546875" style="14" customWidth="1"/>
    <col min="14109" max="14109" width="11.28515625" style="14" customWidth="1"/>
    <col min="14110" max="14110" width="6.85546875" style="14" customWidth="1"/>
    <col min="14111" max="14111" width="12.85546875" style="14" customWidth="1"/>
    <col min="14112" max="14112" width="13.140625" style="14" customWidth="1"/>
    <col min="14113" max="14113" width="7.7109375" style="14" customWidth="1"/>
    <col min="14114" max="14114" width="13.7109375" style="14" customWidth="1"/>
    <col min="14115" max="14336" width="11.42578125" style="14"/>
    <col min="14337" max="14337" width="12.42578125" style="14" customWidth="1"/>
    <col min="14338" max="14338" width="16.7109375" style="14" customWidth="1"/>
    <col min="14339" max="14339" width="14.140625" style="14" customWidth="1"/>
    <col min="14340" max="14341" width="15.7109375" style="14" customWidth="1"/>
    <col min="14342" max="14342" width="6.5703125" style="14" customWidth="1"/>
    <col min="14343" max="14344" width="12.42578125" style="14" customWidth="1"/>
    <col min="14345" max="14345" width="6.7109375" style="14" customWidth="1"/>
    <col min="14346" max="14346" width="11.42578125" style="14"/>
    <col min="14347" max="14347" width="11.7109375" style="14" customWidth="1"/>
    <col min="14348" max="14348" width="6.85546875" style="14" customWidth="1"/>
    <col min="14349" max="14349" width="13.140625" style="14" customWidth="1"/>
    <col min="14350" max="14350" width="12.42578125" style="14" customWidth="1"/>
    <col min="14351" max="14351" width="6.85546875" style="14" customWidth="1"/>
    <col min="14352" max="14352" width="14.85546875" style="14" customWidth="1"/>
    <col min="14353" max="14353" width="15.85546875" style="14" customWidth="1"/>
    <col min="14354" max="14354" width="6.7109375" style="14" customWidth="1"/>
    <col min="14355" max="14355" width="11.85546875" style="14" customWidth="1"/>
    <col min="14356" max="14356" width="12.140625" style="14" customWidth="1"/>
    <col min="14357" max="14357" width="7.140625" style="14" customWidth="1"/>
    <col min="14358" max="14358" width="14" style="14" customWidth="1"/>
    <col min="14359" max="14359" width="14.28515625" style="14" customWidth="1"/>
    <col min="14360" max="14360" width="7.7109375" style="14" customWidth="1"/>
    <col min="14361" max="14361" width="12.85546875" style="14" customWidth="1"/>
    <col min="14362" max="14362" width="13" style="14" customWidth="1"/>
    <col min="14363" max="14363" width="6.28515625" style="14" customWidth="1"/>
    <col min="14364" max="14364" width="11.85546875" style="14" customWidth="1"/>
    <col min="14365" max="14365" width="11.28515625" style="14" customWidth="1"/>
    <col min="14366" max="14366" width="6.85546875" style="14" customWidth="1"/>
    <col min="14367" max="14367" width="12.85546875" style="14" customWidth="1"/>
    <col min="14368" max="14368" width="13.140625" style="14" customWidth="1"/>
    <col min="14369" max="14369" width="7.7109375" style="14" customWidth="1"/>
    <col min="14370" max="14370" width="13.7109375" style="14" customWidth="1"/>
    <col min="14371" max="14592" width="11.42578125" style="14"/>
    <col min="14593" max="14593" width="12.42578125" style="14" customWidth="1"/>
    <col min="14594" max="14594" width="16.7109375" style="14" customWidth="1"/>
    <col min="14595" max="14595" width="14.140625" style="14" customWidth="1"/>
    <col min="14596" max="14597" width="15.7109375" style="14" customWidth="1"/>
    <col min="14598" max="14598" width="6.5703125" style="14" customWidth="1"/>
    <col min="14599" max="14600" width="12.42578125" style="14" customWidth="1"/>
    <col min="14601" max="14601" width="6.7109375" style="14" customWidth="1"/>
    <col min="14602" max="14602" width="11.42578125" style="14"/>
    <col min="14603" max="14603" width="11.7109375" style="14" customWidth="1"/>
    <col min="14604" max="14604" width="6.85546875" style="14" customWidth="1"/>
    <col min="14605" max="14605" width="13.140625" style="14" customWidth="1"/>
    <col min="14606" max="14606" width="12.42578125" style="14" customWidth="1"/>
    <col min="14607" max="14607" width="6.85546875" style="14" customWidth="1"/>
    <col min="14608" max="14608" width="14.85546875" style="14" customWidth="1"/>
    <col min="14609" max="14609" width="15.85546875" style="14" customWidth="1"/>
    <col min="14610" max="14610" width="6.7109375" style="14" customWidth="1"/>
    <col min="14611" max="14611" width="11.85546875" style="14" customWidth="1"/>
    <col min="14612" max="14612" width="12.140625" style="14" customWidth="1"/>
    <col min="14613" max="14613" width="7.140625" style="14" customWidth="1"/>
    <col min="14614" max="14614" width="14" style="14" customWidth="1"/>
    <col min="14615" max="14615" width="14.28515625" style="14" customWidth="1"/>
    <col min="14616" max="14616" width="7.7109375" style="14" customWidth="1"/>
    <col min="14617" max="14617" width="12.85546875" style="14" customWidth="1"/>
    <col min="14618" max="14618" width="13" style="14" customWidth="1"/>
    <col min="14619" max="14619" width="6.28515625" style="14" customWidth="1"/>
    <col min="14620" max="14620" width="11.85546875" style="14" customWidth="1"/>
    <col min="14621" max="14621" width="11.28515625" style="14" customWidth="1"/>
    <col min="14622" max="14622" width="6.85546875" style="14" customWidth="1"/>
    <col min="14623" max="14623" width="12.85546875" style="14" customWidth="1"/>
    <col min="14624" max="14624" width="13.140625" style="14" customWidth="1"/>
    <col min="14625" max="14625" width="7.7109375" style="14" customWidth="1"/>
    <col min="14626" max="14626" width="13.7109375" style="14" customWidth="1"/>
    <col min="14627" max="14848" width="11.42578125" style="14"/>
    <col min="14849" max="14849" width="12.42578125" style="14" customWidth="1"/>
    <col min="14850" max="14850" width="16.7109375" style="14" customWidth="1"/>
    <col min="14851" max="14851" width="14.140625" style="14" customWidth="1"/>
    <col min="14852" max="14853" width="15.7109375" style="14" customWidth="1"/>
    <col min="14854" max="14854" width="6.5703125" style="14" customWidth="1"/>
    <col min="14855" max="14856" width="12.42578125" style="14" customWidth="1"/>
    <col min="14857" max="14857" width="6.7109375" style="14" customWidth="1"/>
    <col min="14858" max="14858" width="11.42578125" style="14"/>
    <col min="14859" max="14859" width="11.7109375" style="14" customWidth="1"/>
    <col min="14860" max="14860" width="6.85546875" style="14" customWidth="1"/>
    <col min="14861" max="14861" width="13.140625" style="14" customWidth="1"/>
    <col min="14862" max="14862" width="12.42578125" style="14" customWidth="1"/>
    <col min="14863" max="14863" width="6.85546875" style="14" customWidth="1"/>
    <col min="14864" max="14864" width="14.85546875" style="14" customWidth="1"/>
    <col min="14865" max="14865" width="15.85546875" style="14" customWidth="1"/>
    <col min="14866" max="14866" width="6.7109375" style="14" customWidth="1"/>
    <col min="14867" max="14867" width="11.85546875" style="14" customWidth="1"/>
    <col min="14868" max="14868" width="12.140625" style="14" customWidth="1"/>
    <col min="14869" max="14869" width="7.140625" style="14" customWidth="1"/>
    <col min="14870" max="14870" width="14" style="14" customWidth="1"/>
    <col min="14871" max="14871" width="14.28515625" style="14" customWidth="1"/>
    <col min="14872" max="14872" width="7.7109375" style="14" customWidth="1"/>
    <col min="14873" max="14873" width="12.85546875" style="14" customWidth="1"/>
    <col min="14874" max="14874" width="13" style="14" customWidth="1"/>
    <col min="14875" max="14875" width="6.28515625" style="14" customWidth="1"/>
    <col min="14876" max="14876" width="11.85546875" style="14" customWidth="1"/>
    <col min="14877" max="14877" width="11.28515625" style="14" customWidth="1"/>
    <col min="14878" max="14878" width="6.85546875" style="14" customWidth="1"/>
    <col min="14879" max="14879" width="12.85546875" style="14" customWidth="1"/>
    <col min="14880" max="14880" width="13.140625" style="14" customWidth="1"/>
    <col min="14881" max="14881" width="7.7109375" style="14" customWidth="1"/>
    <col min="14882" max="14882" width="13.7109375" style="14" customWidth="1"/>
    <col min="14883" max="15104" width="11.42578125" style="14"/>
    <col min="15105" max="15105" width="12.42578125" style="14" customWidth="1"/>
    <col min="15106" max="15106" width="16.7109375" style="14" customWidth="1"/>
    <col min="15107" max="15107" width="14.140625" style="14" customWidth="1"/>
    <col min="15108" max="15109" width="15.7109375" style="14" customWidth="1"/>
    <col min="15110" max="15110" width="6.5703125" style="14" customWidth="1"/>
    <col min="15111" max="15112" width="12.42578125" style="14" customWidth="1"/>
    <col min="15113" max="15113" width="6.7109375" style="14" customWidth="1"/>
    <col min="15114" max="15114" width="11.42578125" style="14"/>
    <col min="15115" max="15115" width="11.7109375" style="14" customWidth="1"/>
    <col min="15116" max="15116" width="6.85546875" style="14" customWidth="1"/>
    <col min="15117" max="15117" width="13.140625" style="14" customWidth="1"/>
    <col min="15118" max="15118" width="12.42578125" style="14" customWidth="1"/>
    <col min="15119" max="15119" width="6.85546875" style="14" customWidth="1"/>
    <col min="15120" max="15120" width="14.85546875" style="14" customWidth="1"/>
    <col min="15121" max="15121" width="15.85546875" style="14" customWidth="1"/>
    <col min="15122" max="15122" width="6.7109375" style="14" customWidth="1"/>
    <col min="15123" max="15123" width="11.85546875" style="14" customWidth="1"/>
    <col min="15124" max="15124" width="12.140625" style="14" customWidth="1"/>
    <col min="15125" max="15125" width="7.140625" style="14" customWidth="1"/>
    <col min="15126" max="15126" width="14" style="14" customWidth="1"/>
    <col min="15127" max="15127" width="14.28515625" style="14" customWidth="1"/>
    <col min="15128" max="15128" width="7.7109375" style="14" customWidth="1"/>
    <col min="15129" max="15129" width="12.85546875" style="14" customWidth="1"/>
    <col min="15130" max="15130" width="13" style="14" customWidth="1"/>
    <col min="15131" max="15131" width="6.28515625" style="14" customWidth="1"/>
    <col min="15132" max="15132" width="11.85546875" style="14" customWidth="1"/>
    <col min="15133" max="15133" width="11.28515625" style="14" customWidth="1"/>
    <col min="15134" max="15134" width="6.85546875" style="14" customWidth="1"/>
    <col min="15135" max="15135" width="12.85546875" style="14" customWidth="1"/>
    <col min="15136" max="15136" width="13.140625" style="14" customWidth="1"/>
    <col min="15137" max="15137" width="7.7109375" style="14" customWidth="1"/>
    <col min="15138" max="15138" width="13.7109375" style="14" customWidth="1"/>
    <col min="15139" max="15360" width="11.42578125" style="14"/>
    <col min="15361" max="15361" width="12.42578125" style="14" customWidth="1"/>
    <col min="15362" max="15362" width="16.7109375" style="14" customWidth="1"/>
    <col min="15363" max="15363" width="14.140625" style="14" customWidth="1"/>
    <col min="15364" max="15365" width="15.7109375" style="14" customWidth="1"/>
    <col min="15366" max="15366" width="6.5703125" style="14" customWidth="1"/>
    <col min="15367" max="15368" width="12.42578125" style="14" customWidth="1"/>
    <col min="15369" max="15369" width="6.7109375" style="14" customWidth="1"/>
    <col min="15370" max="15370" width="11.42578125" style="14"/>
    <col min="15371" max="15371" width="11.7109375" style="14" customWidth="1"/>
    <col min="15372" max="15372" width="6.85546875" style="14" customWidth="1"/>
    <col min="15373" max="15373" width="13.140625" style="14" customWidth="1"/>
    <col min="15374" max="15374" width="12.42578125" style="14" customWidth="1"/>
    <col min="15375" max="15375" width="6.85546875" style="14" customWidth="1"/>
    <col min="15376" max="15376" width="14.85546875" style="14" customWidth="1"/>
    <col min="15377" max="15377" width="15.85546875" style="14" customWidth="1"/>
    <col min="15378" max="15378" width="6.7109375" style="14" customWidth="1"/>
    <col min="15379" max="15379" width="11.85546875" style="14" customWidth="1"/>
    <col min="15380" max="15380" width="12.140625" style="14" customWidth="1"/>
    <col min="15381" max="15381" width="7.140625" style="14" customWidth="1"/>
    <col min="15382" max="15382" width="14" style="14" customWidth="1"/>
    <col min="15383" max="15383" width="14.28515625" style="14" customWidth="1"/>
    <col min="15384" max="15384" width="7.7109375" style="14" customWidth="1"/>
    <col min="15385" max="15385" width="12.85546875" style="14" customWidth="1"/>
    <col min="15386" max="15386" width="13" style="14" customWidth="1"/>
    <col min="15387" max="15387" width="6.28515625" style="14" customWidth="1"/>
    <col min="15388" max="15388" width="11.85546875" style="14" customWidth="1"/>
    <col min="15389" max="15389" width="11.28515625" style="14" customWidth="1"/>
    <col min="15390" max="15390" width="6.85546875" style="14" customWidth="1"/>
    <col min="15391" max="15391" width="12.85546875" style="14" customWidth="1"/>
    <col min="15392" max="15392" width="13.140625" style="14" customWidth="1"/>
    <col min="15393" max="15393" width="7.7109375" style="14" customWidth="1"/>
    <col min="15394" max="15394" width="13.7109375" style="14" customWidth="1"/>
    <col min="15395" max="15616" width="11.42578125" style="14"/>
    <col min="15617" max="15617" width="12.42578125" style="14" customWidth="1"/>
    <col min="15618" max="15618" width="16.7109375" style="14" customWidth="1"/>
    <col min="15619" max="15619" width="14.140625" style="14" customWidth="1"/>
    <col min="15620" max="15621" width="15.7109375" style="14" customWidth="1"/>
    <col min="15622" max="15622" width="6.5703125" style="14" customWidth="1"/>
    <col min="15623" max="15624" width="12.42578125" style="14" customWidth="1"/>
    <col min="15625" max="15625" width="6.7109375" style="14" customWidth="1"/>
    <col min="15626" max="15626" width="11.42578125" style="14"/>
    <col min="15627" max="15627" width="11.7109375" style="14" customWidth="1"/>
    <col min="15628" max="15628" width="6.85546875" style="14" customWidth="1"/>
    <col min="15629" max="15629" width="13.140625" style="14" customWidth="1"/>
    <col min="15630" max="15630" width="12.42578125" style="14" customWidth="1"/>
    <col min="15631" max="15631" width="6.85546875" style="14" customWidth="1"/>
    <col min="15632" max="15632" width="14.85546875" style="14" customWidth="1"/>
    <col min="15633" max="15633" width="15.85546875" style="14" customWidth="1"/>
    <col min="15634" max="15634" width="6.7109375" style="14" customWidth="1"/>
    <col min="15635" max="15635" width="11.85546875" style="14" customWidth="1"/>
    <col min="15636" max="15636" width="12.140625" style="14" customWidth="1"/>
    <col min="15637" max="15637" width="7.140625" style="14" customWidth="1"/>
    <col min="15638" max="15638" width="14" style="14" customWidth="1"/>
    <col min="15639" max="15639" width="14.28515625" style="14" customWidth="1"/>
    <col min="15640" max="15640" width="7.7109375" style="14" customWidth="1"/>
    <col min="15641" max="15641" width="12.85546875" style="14" customWidth="1"/>
    <col min="15642" max="15642" width="13" style="14" customWidth="1"/>
    <col min="15643" max="15643" width="6.28515625" style="14" customWidth="1"/>
    <col min="15644" max="15644" width="11.85546875" style="14" customWidth="1"/>
    <col min="15645" max="15645" width="11.28515625" style="14" customWidth="1"/>
    <col min="15646" max="15646" width="6.85546875" style="14" customWidth="1"/>
    <col min="15647" max="15647" width="12.85546875" style="14" customWidth="1"/>
    <col min="15648" max="15648" width="13.140625" style="14" customWidth="1"/>
    <col min="15649" max="15649" width="7.7109375" style="14" customWidth="1"/>
    <col min="15650" max="15650" width="13.7109375" style="14" customWidth="1"/>
    <col min="15651" max="15872" width="11.42578125" style="14"/>
    <col min="15873" max="15873" width="12.42578125" style="14" customWidth="1"/>
    <col min="15874" max="15874" width="16.7109375" style="14" customWidth="1"/>
    <col min="15875" max="15875" width="14.140625" style="14" customWidth="1"/>
    <col min="15876" max="15877" width="15.7109375" style="14" customWidth="1"/>
    <col min="15878" max="15878" width="6.5703125" style="14" customWidth="1"/>
    <col min="15879" max="15880" width="12.42578125" style="14" customWidth="1"/>
    <col min="15881" max="15881" width="6.7109375" style="14" customWidth="1"/>
    <col min="15882" max="15882" width="11.42578125" style="14"/>
    <col min="15883" max="15883" width="11.7109375" style="14" customWidth="1"/>
    <col min="15884" max="15884" width="6.85546875" style="14" customWidth="1"/>
    <col min="15885" max="15885" width="13.140625" style="14" customWidth="1"/>
    <col min="15886" max="15886" width="12.42578125" style="14" customWidth="1"/>
    <col min="15887" max="15887" width="6.85546875" style="14" customWidth="1"/>
    <col min="15888" max="15888" width="14.85546875" style="14" customWidth="1"/>
    <col min="15889" max="15889" width="15.85546875" style="14" customWidth="1"/>
    <col min="15890" max="15890" width="6.7109375" style="14" customWidth="1"/>
    <col min="15891" max="15891" width="11.85546875" style="14" customWidth="1"/>
    <col min="15892" max="15892" width="12.140625" style="14" customWidth="1"/>
    <col min="15893" max="15893" width="7.140625" style="14" customWidth="1"/>
    <col min="15894" max="15894" width="14" style="14" customWidth="1"/>
    <col min="15895" max="15895" width="14.28515625" style="14" customWidth="1"/>
    <col min="15896" max="15896" width="7.7109375" style="14" customWidth="1"/>
    <col min="15897" max="15897" width="12.85546875" style="14" customWidth="1"/>
    <col min="15898" max="15898" width="13" style="14" customWidth="1"/>
    <col min="15899" max="15899" width="6.28515625" style="14" customWidth="1"/>
    <col min="15900" max="15900" width="11.85546875" style="14" customWidth="1"/>
    <col min="15901" max="15901" width="11.28515625" style="14" customWidth="1"/>
    <col min="15902" max="15902" width="6.85546875" style="14" customWidth="1"/>
    <col min="15903" max="15903" width="12.85546875" style="14" customWidth="1"/>
    <col min="15904" max="15904" width="13.140625" style="14" customWidth="1"/>
    <col min="15905" max="15905" width="7.7109375" style="14" customWidth="1"/>
    <col min="15906" max="15906" width="13.7109375" style="14" customWidth="1"/>
    <col min="15907" max="16128" width="11.42578125" style="14"/>
    <col min="16129" max="16129" width="12.42578125" style="14" customWidth="1"/>
    <col min="16130" max="16130" width="16.7109375" style="14" customWidth="1"/>
    <col min="16131" max="16131" width="14.140625" style="14" customWidth="1"/>
    <col min="16132" max="16133" width="15.7109375" style="14" customWidth="1"/>
    <col min="16134" max="16134" width="6.5703125" style="14" customWidth="1"/>
    <col min="16135" max="16136" width="12.42578125" style="14" customWidth="1"/>
    <col min="16137" max="16137" width="6.7109375" style="14" customWidth="1"/>
    <col min="16138" max="16138" width="11.42578125" style="14"/>
    <col min="16139" max="16139" width="11.7109375" style="14" customWidth="1"/>
    <col min="16140" max="16140" width="6.85546875" style="14" customWidth="1"/>
    <col min="16141" max="16141" width="13.140625" style="14" customWidth="1"/>
    <col min="16142" max="16142" width="12.42578125" style="14" customWidth="1"/>
    <col min="16143" max="16143" width="6.85546875" style="14" customWidth="1"/>
    <col min="16144" max="16144" width="14.85546875" style="14" customWidth="1"/>
    <col min="16145" max="16145" width="15.85546875" style="14" customWidth="1"/>
    <col min="16146" max="16146" width="6.7109375" style="14" customWidth="1"/>
    <col min="16147" max="16147" width="11.85546875" style="14" customWidth="1"/>
    <col min="16148" max="16148" width="12.140625" style="14" customWidth="1"/>
    <col min="16149" max="16149" width="7.140625" style="14" customWidth="1"/>
    <col min="16150" max="16150" width="14" style="14" customWidth="1"/>
    <col min="16151" max="16151" width="14.28515625" style="14" customWidth="1"/>
    <col min="16152" max="16152" width="7.7109375" style="14" customWidth="1"/>
    <col min="16153" max="16153" width="12.85546875" style="14" customWidth="1"/>
    <col min="16154" max="16154" width="13" style="14" customWidth="1"/>
    <col min="16155" max="16155" width="6.28515625" style="14" customWidth="1"/>
    <col min="16156" max="16156" width="11.85546875" style="14" customWidth="1"/>
    <col min="16157" max="16157" width="11.28515625" style="14" customWidth="1"/>
    <col min="16158" max="16158" width="6.85546875" style="14" customWidth="1"/>
    <col min="16159" max="16159" width="12.85546875" style="14" customWidth="1"/>
    <col min="16160" max="16160" width="13.140625" style="14" customWidth="1"/>
    <col min="16161" max="16161" width="7.7109375" style="14" customWidth="1"/>
    <col min="16162" max="16162" width="13.7109375" style="14" customWidth="1"/>
    <col min="16163" max="16384" width="11.42578125" style="14"/>
  </cols>
  <sheetData>
    <row r="1" spans="1:35" s="7" customFormat="1" ht="18" customHeight="1" x14ac:dyDescent="0.25">
      <c r="A1" s="105" t="s">
        <v>146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</row>
    <row r="2" spans="1:35" ht="12.75" customHeight="1" x14ac:dyDescent="0.2">
      <c r="A2" s="49"/>
      <c r="B2" s="50"/>
      <c r="C2" s="50"/>
      <c r="D2" s="50"/>
      <c r="E2" s="50"/>
      <c r="F2" s="205"/>
      <c r="G2" s="50"/>
      <c r="H2" s="50"/>
      <c r="I2" s="205"/>
      <c r="J2" s="50"/>
      <c r="K2" s="50"/>
      <c r="L2" s="205"/>
      <c r="M2" s="50"/>
      <c r="N2" s="50"/>
      <c r="O2" s="205"/>
      <c r="P2" s="50"/>
      <c r="Q2" s="50"/>
      <c r="R2" s="205"/>
      <c r="S2" s="50"/>
      <c r="T2" s="50"/>
      <c r="U2" s="205"/>
      <c r="V2" s="50"/>
      <c r="W2" s="50"/>
      <c r="X2" s="205"/>
      <c r="Y2" s="50"/>
      <c r="Z2" s="50"/>
      <c r="AA2" s="205"/>
      <c r="AB2" s="50"/>
      <c r="AC2" s="50"/>
      <c r="AD2" s="205"/>
      <c r="AE2" s="50"/>
      <c r="AF2" s="50"/>
      <c r="AG2" s="205"/>
      <c r="AH2" s="50"/>
    </row>
    <row r="3" spans="1:35" s="16" customFormat="1" ht="154.9" customHeight="1" x14ac:dyDescent="0.2">
      <c r="A3" s="51" t="s">
        <v>42</v>
      </c>
      <c r="B3" s="52" t="s">
        <v>43</v>
      </c>
      <c r="C3" s="52" t="s">
        <v>44</v>
      </c>
      <c r="D3" s="53" t="s">
        <v>45</v>
      </c>
      <c r="E3" s="53" t="s">
        <v>147</v>
      </c>
      <c r="F3" s="206" t="s">
        <v>28</v>
      </c>
      <c r="G3" s="51" t="s">
        <v>46</v>
      </c>
      <c r="H3" s="51" t="s">
        <v>148</v>
      </c>
      <c r="I3" s="206" t="s">
        <v>28</v>
      </c>
      <c r="J3" s="51" t="s">
        <v>47</v>
      </c>
      <c r="K3" s="51" t="s">
        <v>149</v>
      </c>
      <c r="L3" s="206" t="s">
        <v>28</v>
      </c>
      <c r="M3" s="51" t="s">
        <v>48</v>
      </c>
      <c r="N3" s="51" t="s">
        <v>138</v>
      </c>
      <c r="O3" s="206" t="s">
        <v>28</v>
      </c>
      <c r="P3" s="51" t="s">
        <v>49</v>
      </c>
      <c r="Q3" s="51" t="s">
        <v>150</v>
      </c>
      <c r="R3" s="206" t="s">
        <v>28</v>
      </c>
      <c r="S3" s="51" t="s">
        <v>50</v>
      </c>
      <c r="T3" s="51" t="s">
        <v>140</v>
      </c>
      <c r="U3" s="206" t="s">
        <v>28</v>
      </c>
      <c r="V3" s="51" t="s">
        <v>51</v>
      </c>
      <c r="W3" s="51" t="s">
        <v>141</v>
      </c>
      <c r="X3" s="206" t="s">
        <v>28</v>
      </c>
      <c r="Y3" s="51" t="s">
        <v>52</v>
      </c>
      <c r="Z3" s="51" t="s">
        <v>142</v>
      </c>
      <c r="AA3" s="206" t="s">
        <v>28</v>
      </c>
      <c r="AB3" s="51" t="s">
        <v>53</v>
      </c>
      <c r="AC3" s="51" t="s">
        <v>143</v>
      </c>
      <c r="AD3" s="206" t="s">
        <v>28</v>
      </c>
      <c r="AE3" s="51" t="s">
        <v>54</v>
      </c>
      <c r="AF3" s="51" t="s">
        <v>144</v>
      </c>
      <c r="AG3" s="206" t="s">
        <v>28</v>
      </c>
      <c r="AH3" s="51" t="s">
        <v>37</v>
      </c>
    </row>
    <row r="4" spans="1:35" ht="12.75" x14ac:dyDescent="0.2">
      <c r="A4" s="54"/>
      <c r="B4" s="55"/>
      <c r="C4" s="56"/>
      <c r="D4" s="57"/>
      <c r="E4" s="57"/>
      <c r="F4" s="207"/>
      <c r="G4" s="58"/>
      <c r="H4" s="58"/>
      <c r="I4" s="207"/>
      <c r="J4" s="58"/>
      <c r="K4" s="58"/>
      <c r="L4" s="207"/>
      <c r="M4" s="58"/>
      <c r="N4" s="58"/>
      <c r="O4" s="207"/>
      <c r="P4" s="58"/>
      <c r="Q4" s="58"/>
      <c r="R4" s="207"/>
      <c r="S4" s="58"/>
      <c r="T4" s="58"/>
      <c r="U4" s="207"/>
      <c r="V4" s="58"/>
      <c r="W4" s="58"/>
      <c r="X4" s="207"/>
      <c r="Y4" s="58"/>
      <c r="Z4" s="58"/>
      <c r="AA4" s="207"/>
      <c r="AB4" s="58"/>
      <c r="AC4" s="58"/>
      <c r="AD4" s="207"/>
      <c r="AE4" s="58"/>
      <c r="AF4" s="58"/>
      <c r="AG4" s="207"/>
      <c r="AH4" s="58"/>
    </row>
    <row r="5" spans="1:35" s="62" customFormat="1" ht="25.5" x14ac:dyDescent="0.2">
      <c r="A5" s="59" t="s">
        <v>55</v>
      </c>
      <c r="B5" s="60" t="s">
        <v>56</v>
      </c>
      <c r="C5" s="61"/>
      <c r="D5" s="61"/>
      <c r="E5" s="61"/>
      <c r="F5" s="208"/>
      <c r="G5" s="61"/>
      <c r="H5" s="61"/>
      <c r="I5" s="208"/>
      <c r="J5" s="61"/>
      <c r="K5" s="61"/>
      <c r="L5" s="208"/>
      <c r="M5" s="61"/>
      <c r="N5" s="61"/>
      <c r="O5" s="208"/>
      <c r="P5" s="61"/>
      <c r="Q5" s="61"/>
      <c r="R5" s="208"/>
      <c r="S5" s="61"/>
      <c r="T5" s="61"/>
      <c r="U5" s="208"/>
      <c r="V5" s="61"/>
      <c r="W5" s="61"/>
      <c r="X5" s="208"/>
      <c r="Y5" s="61"/>
      <c r="Z5" s="61"/>
      <c r="AA5" s="208"/>
      <c r="AB5" s="61"/>
      <c r="AC5" s="61"/>
      <c r="AD5" s="208"/>
      <c r="AE5" s="61"/>
      <c r="AF5" s="61"/>
      <c r="AG5" s="208"/>
      <c r="AH5" s="61"/>
    </row>
    <row r="6" spans="1:35" ht="12.75" customHeight="1" x14ac:dyDescent="0.2">
      <c r="A6" s="63"/>
      <c r="B6" s="64"/>
      <c r="C6" s="65"/>
      <c r="D6" s="66"/>
      <c r="E6" s="66"/>
      <c r="F6" s="209"/>
      <c r="G6" s="67"/>
      <c r="H6" s="67"/>
      <c r="I6" s="209"/>
      <c r="J6" s="67"/>
      <c r="K6" s="67"/>
      <c r="L6" s="209"/>
      <c r="M6" s="67"/>
      <c r="N6" s="67"/>
      <c r="O6" s="209"/>
      <c r="P6" s="67"/>
      <c r="Q6" s="67"/>
      <c r="R6" s="209"/>
      <c r="S6" s="67"/>
      <c r="T6" s="67"/>
      <c r="U6" s="209"/>
      <c r="V6" s="67"/>
      <c r="W6" s="67"/>
      <c r="X6" s="209"/>
      <c r="Y6" s="67"/>
      <c r="Z6" s="67"/>
      <c r="AA6" s="209"/>
      <c r="AB6" s="67"/>
      <c r="AC6" s="67"/>
      <c r="AD6" s="209"/>
      <c r="AE6" s="67"/>
      <c r="AF6" s="67"/>
      <c r="AG6" s="209"/>
      <c r="AH6" s="67"/>
      <c r="AI6" s="68"/>
    </row>
    <row r="7" spans="1:35" s="16" customFormat="1" ht="12.75" x14ac:dyDescent="0.2">
      <c r="A7" s="69" t="s">
        <v>57</v>
      </c>
      <c r="B7" s="70" t="s">
        <v>58</v>
      </c>
      <c r="C7" s="65"/>
      <c r="D7" s="71"/>
      <c r="E7" s="71"/>
      <c r="F7" s="209"/>
      <c r="G7" s="65"/>
      <c r="H7" s="65"/>
      <c r="I7" s="209"/>
      <c r="J7" s="65"/>
      <c r="K7" s="65"/>
      <c r="L7" s="209"/>
      <c r="M7" s="65"/>
      <c r="N7" s="65"/>
      <c r="O7" s="209"/>
      <c r="P7" s="65"/>
      <c r="Q7" s="65"/>
      <c r="R7" s="209"/>
      <c r="S7" s="65"/>
      <c r="T7" s="65"/>
      <c r="U7" s="209"/>
      <c r="V7" s="65"/>
      <c r="W7" s="65"/>
      <c r="X7" s="209"/>
      <c r="Y7" s="65"/>
      <c r="Z7" s="65"/>
      <c r="AA7" s="209"/>
      <c r="AB7" s="65"/>
      <c r="AC7" s="65"/>
      <c r="AD7" s="209"/>
      <c r="AE7" s="65"/>
      <c r="AF7" s="65"/>
      <c r="AG7" s="209"/>
      <c r="AH7" s="65"/>
      <c r="AI7" s="72"/>
    </row>
    <row r="8" spans="1:35" s="16" customFormat="1" ht="12.75" customHeight="1" x14ac:dyDescent="0.2">
      <c r="A8" s="69" t="s">
        <v>59</v>
      </c>
      <c r="B8" s="70" t="s">
        <v>60</v>
      </c>
      <c r="C8" s="65"/>
      <c r="D8" s="71"/>
      <c r="E8" s="71"/>
      <c r="F8" s="209"/>
      <c r="G8" s="65"/>
      <c r="H8" s="65"/>
      <c r="I8" s="209"/>
      <c r="J8" s="65"/>
      <c r="K8" s="65"/>
      <c r="L8" s="209"/>
      <c r="M8" s="65"/>
      <c r="N8" s="65"/>
      <c r="O8" s="209"/>
      <c r="P8" s="65"/>
      <c r="Q8" s="65"/>
      <c r="R8" s="209"/>
      <c r="S8" s="65"/>
      <c r="T8" s="65"/>
      <c r="U8" s="209"/>
      <c r="V8" s="65"/>
      <c r="W8" s="65"/>
      <c r="X8" s="209"/>
      <c r="Y8" s="65"/>
      <c r="Z8" s="65"/>
      <c r="AA8" s="209"/>
      <c r="AB8" s="65"/>
      <c r="AC8" s="65"/>
      <c r="AD8" s="209"/>
      <c r="AE8" s="65"/>
      <c r="AF8" s="65"/>
      <c r="AG8" s="209"/>
      <c r="AH8" s="65"/>
      <c r="AI8" s="72"/>
    </row>
    <row r="9" spans="1:35" s="16" customFormat="1" ht="24" x14ac:dyDescent="0.2">
      <c r="A9" s="63">
        <v>3</v>
      </c>
      <c r="B9" s="70" t="s">
        <v>61</v>
      </c>
      <c r="C9" s="65">
        <f>SUM(C10,C22,C54,C60)</f>
        <v>5554963</v>
      </c>
      <c r="D9" s="71">
        <f t="shared" ref="D9:E40" si="0">G9+J9+M9+P9+S9+V9+Y9+AB9+AE9+AI9+AH9</f>
        <v>11980000</v>
      </c>
      <c r="E9" s="71">
        <f t="shared" si="0"/>
        <v>6450840.5100000007</v>
      </c>
      <c r="F9" s="210">
        <f>E9/D9*100</f>
        <v>53.846748831385646</v>
      </c>
      <c r="G9" s="65">
        <f>SUM(G10,G22,G54,G60)</f>
        <v>16400</v>
      </c>
      <c r="H9" s="65">
        <f>SUM(H10,H22,H54,H60)</f>
        <v>9906.8799999999992</v>
      </c>
      <c r="I9" s="210">
        <f>H9/G9*100</f>
        <v>60.407804878048779</v>
      </c>
      <c r="J9" s="65">
        <f>SUM(J10,J22,J54,J60)</f>
        <v>103000</v>
      </c>
      <c r="K9" s="65">
        <f>SUM(K10,K22,K54,K60)</f>
        <v>13506.74</v>
      </c>
      <c r="L9" s="210">
        <f>K9/J9*100</f>
        <v>13.113339805825241</v>
      </c>
      <c r="M9" s="65">
        <f>SUM(M10,M22,M54,M60)</f>
        <v>644250</v>
      </c>
      <c r="N9" s="65">
        <f>SUM(N10,N22,N54,N60)</f>
        <v>455317.46000000008</v>
      </c>
      <c r="O9" s="210">
        <f>N9/M9*100</f>
        <v>70.674033372138155</v>
      </c>
      <c r="P9" s="65">
        <f>SUM(P10,P22,P54,P60)</f>
        <v>777050</v>
      </c>
      <c r="Q9" s="65">
        <f>SUM(Q10,Q22,Q54,Q60)</f>
        <v>372200.86999999994</v>
      </c>
      <c r="R9" s="210">
        <f>Q9/P9*100</f>
        <v>47.899217553567972</v>
      </c>
      <c r="S9" s="65">
        <f>SUM(S10,S22,S54,S60)</f>
        <v>86700</v>
      </c>
      <c r="T9" s="65">
        <f>SUM(T10,T22,T54,T60)</f>
        <v>52490.37</v>
      </c>
      <c r="U9" s="210">
        <f>T9/S9*100</f>
        <v>60.542525951557089</v>
      </c>
      <c r="V9" s="65">
        <f>SUM(V10,V22,V54,V60)</f>
        <v>10230000</v>
      </c>
      <c r="W9" s="65">
        <f>SUM(W10,W22,W54,W60,)</f>
        <v>5472536.4800000004</v>
      </c>
      <c r="X9" s="210">
        <f>W9/V9*100</f>
        <v>53.494980254154456</v>
      </c>
      <c r="Y9" s="65">
        <f>SUM(Y10,Y22,Y54,Y60)</f>
        <v>121600</v>
      </c>
      <c r="Z9" s="65">
        <f>SUM(Z10,Z22,Z54,Z60)</f>
        <v>73881.709999999992</v>
      </c>
      <c r="AA9" s="210">
        <f>Z9/Y9*100</f>
        <v>60.757985197368413</v>
      </c>
      <c r="AB9" s="65">
        <f>SUM(AB10,AB22,AB54,AB60)</f>
        <v>1000</v>
      </c>
      <c r="AC9" s="65">
        <f>SUM(AC10,AC22,AC54,AC60)</f>
        <v>1000</v>
      </c>
      <c r="AD9" s="210">
        <f>AC9/AB9*100</f>
        <v>100</v>
      </c>
      <c r="AE9" s="65">
        <f>SUM(AE10,AE22,AE54,AE60)</f>
        <v>0</v>
      </c>
      <c r="AF9" s="65">
        <f>SUM(AF10,AF22,AF54,AF60)</f>
        <v>0</v>
      </c>
      <c r="AG9" s="210" t="s">
        <v>17</v>
      </c>
      <c r="AH9" s="65">
        <f>SUM(AH10,AH22,AH54,AH60)</f>
        <v>0</v>
      </c>
      <c r="AI9" s="72"/>
    </row>
    <row r="10" spans="1:35" s="16" customFormat="1" ht="21" customHeight="1" x14ac:dyDescent="0.2">
      <c r="A10" s="63">
        <v>31</v>
      </c>
      <c r="B10" s="70" t="s">
        <v>62</v>
      </c>
      <c r="C10" s="65">
        <f>SUM(C11,C16,C18)</f>
        <v>4767051</v>
      </c>
      <c r="D10" s="71">
        <f t="shared" si="0"/>
        <v>9989396</v>
      </c>
      <c r="E10" s="71">
        <f t="shared" si="0"/>
        <v>5222282.5200000005</v>
      </c>
      <c r="F10" s="210">
        <f t="shared" ref="F10:F73" si="1">E10/D10*100</f>
        <v>52.278261068036549</v>
      </c>
      <c r="G10" s="65">
        <f>SUM(G11,G16,G18)</f>
        <v>15419</v>
      </c>
      <c r="H10" s="65">
        <f>SUM(H11,H16,H18)</f>
        <v>9317.83</v>
      </c>
      <c r="I10" s="210">
        <f>H10/G10*100</f>
        <v>60.43083209027823</v>
      </c>
      <c r="J10" s="65">
        <f>SUM(J11,J16,J18)</f>
        <v>24396</v>
      </c>
      <c r="K10" s="65">
        <f>SUM(K11,K16,K18)</f>
        <v>10483.08</v>
      </c>
      <c r="L10" s="210">
        <f>K10/J10*100</f>
        <v>42.97048696507624</v>
      </c>
      <c r="M10" s="65">
        <f>SUM(M11,M16,M18)</f>
        <v>10000</v>
      </c>
      <c r="N10" s="65">
        <f>SUM(N11,N16,N18)</f>
        <v>0</v>
      </c>
      <c r="O10" s="210">
        <f>N10/M10*100</f>
        <v>0</v>
      </c>
      <c r="P10" s="65">
        <f>SUM(P11,P16,P18)</f>
        <v>0</v>
      </c>
      <c r="Q10" s="65">
        <f>SUM(Q11,Q16,Q18)</f>
        <v>0</v>
      </c>
      <c r="R10" s="210" t="s">
        <v>17</v>
      </c>
      <c r="S10" s="65">
        <f>SUM(S11,S16,S18)</f>
        <v>0</v>
      </c>
      <c r="T10" s="65">
        <f>SUM(T11,T16,T18)</f>
        <v>0</v>
      </c>
      <c r="U10" s="210" t="s">
        <v>17</v>
      </c>
      <c r="V10" s="65">
        <f>SUM(V11,V16,V18)</f>
        <v>9832247</v>
      </c>
      <c r="W10" s="65">
        <f>SUM(W11,W16,W18)</f>
        <v>5137121.7700000005</v>
      </c>
      <c r="X10" s="210">
        <f>W10/V10*100</f>
        <v>52.247688346315954</v>
      </c>
      <c r="Y10" s="65">
        <f>SUM(Y11,Y16,Y18)</f>
        <v>107334</v>
      </c>
      <c r="Z10" s="65">
        <f>SUM(Z11,Z16,Z18)</f>
        <v>65359.839999999997</v>
      </c>
      <c r="AA10" s="210">
        <f>Z10/Y10*100</f>
        <v>60.89388264669163</v>
      </c>
      <c r="AB10" s="65">
        <f>SUM(AB11,AB16,AB18)</f>
        <v>0</v>
      </c>
      <c r="AC10" s="65">
        <f>SUM(AC11,AC16,AC18)</f>
        <v>0</v>
      </c>
      <c r="AD10" s="210" t="s">
        <v>17</v>
      </c>
      <c r="AE10" s="65">
        <f>SUM(AE11,AE16,AE18)</f>
        <v>0</v>
      </c>
      <c r="AF10" s="65">
        <f>SUM(AF11,AF16,AF18)</f>
        <v>0</v>
      </c>
      <c r="AG10" s="210" t="s">
        <v>17</v>
      </c>
      <c r="AH10" s="65">
        <f>SUM(AH11,AH16,AH18)</f>
        <v>0</v>
      </c>
      <c r="AI10" s="72"/>
    </row>
    <row r="11" spans="1:35" ht="12.75" x14ac:dyDescent="0.2">
      <c r="A11" s="63">
        <v>311</v>
      </c>
      <c r="B11" s="70" t="s">
        <v>63</v>
      </c>
      <c r="C11" s="65">
        <f>SUM(C12,C13,C14,C15)</f>
        <v>3941999</v>
      </c>
      <c r="D11" s="71">
        <f t="shared" si="0"/>
        <v>8132500</v>
      </c>
      <c r="E11" s="71">
        <f t="shared" si="0"/>
        <v>4311214.9800000004</v>
      </c>
      <c r="F11" s="210">
        <f t="shared" si="1"/>
        <v>53.012173132493089</v>
      </c>
      <c r="G11" s="65">
        <f>SUM(G12,G13,G14,G15)</f>
        <v>6368</v>
      </c>
      <c r="H11" s="65">
        <f>SUM(H12,H13,H14,H15)</f>
        <v>4051.45</v>
      </c>
      <c r="I11" s="210">
        <f>H11/G11*100</f>
        <v>63.622016331658294</v>
      </c>
      <c r="J11" s="65">
        <f>SUM(J12,J13,J14,J15)</f>
        <v>0</v>
      </c>
      <c r="K11" s="65">
        <f>SUM(K12,K13,K14,K15)</f>
        <v>0</v>
      </c>
      <c r="L11" s="210" t="s">
        <v>17</v>
      </c>
      <c r="M11" s="65">
        <f>SUM(M12,M13,M14,M15)</f>
        <v>0</v>
      </c>
      <c r="N11" s="65">
        <f>SUM(N12,N13,N14,N15)</f>
        <v>0</v>
      </c>
      <c r="O11" s="210">
        <v>0</v>
      </c>
      <c r="P11" s="65">
        <f>SUM(P12,P13,P14,P15)</f>
        <v>0</v>
      </c>
      <c r="Q11" s="65">
        <f>SUM(Q12,Q13,Q14,Q15)</f>
        <v>0</v>
      </c>
      <c r="R11" s="210" t="s">
        <v>17</v>
      </c>
      <c r="S11" s="65">
        <f>SUM(S12,S13,S14,S15)</f>
        <v>0</v>
      </c>
      <c r="T11" s="65">
        <f>SUM(T12,T13,T14,T15)</f>
        <v>0</v>
      </c>
      <c r="U11" s="210" t="s">
        <v>17</v>
      </c>
      <c r="V11" s="65">
        <f>SUM(V12,V13,V14,V15)</f>
        <v>8034000</v>
      </c>
      <c r="W11" s="65">
        <f>SUM(W12,W13,W14,W15)</f>
        <v>4248550.92</v>
      </c>
      <c r="X11" s="210">
        <f>W11/V11*100</f>
        <v>52.882137415982079</v>
      </c>
      <c r="Y11" s="65">
        <f>SUM(Y12,Y13,Y14,Y15)</f>
        <v>92132</v>
      </c>
      <c r="Z11" s="65">
        <f>SUM(Z12,Z13,Z14,Z15)</f>
        <v>58612.61</v>
      </c>
      <c r="AA11" s="210">
        <f>Z11/Y11*100</f>
        <v>63.618080580037336</v>
      </c>
      <c r="AB11" s="65">
        <f>SUM(AB12,AB13,AB14,AB15)</f>
        <v>0</v>
      </c>
      <c r="AC11" s="65">
        <f>SUM(AC12,AC13,AC14,AC15)</f>
        <v>0</v>
      </c>
      <c r="AD11" s="210" t="s">
        <v>17</v>
      </c>
      <c r="AE11" s="65">
        <f>SUM(AE12,AE13,AE14,AE15)</f>
        <v>0</v>
      </c>
      <c r="AF11" s="65">
        <f>SUM(AF12,AF13,AF14,AF15)</f>
        <v>0</v>
      </c>
      <c r="AG11" s="210" t="s">
        <v>17</v>
      </c>
      <c r="AH11" s="65">
        <f>SUM(AH12,AH13,AH14,AH15)</f>
        <v>0</v>
      </c>
      <c r="AI11" s="68"/>
    </row>
    <row r="12" spans="1:35" ht="12.75" x14ac:dyDescent="0.2">
      <c r="A12" s="73">
        <v>3111</v>
      </c>
      <c r="B12" s="64" t="s">
        <v>64</v>
      </c>
      <c r="C12" s="65">
        <v>3893797</v>
      </c>
      <c r="D12" s="71">
        <f t="shared" si="0"/>
        <v>8072500</v>
      </c>
      <c r="E12" s="71">
        <f t="shared" si="0"/>
        <v>4240759.9000000004</v>
      </c>
      <c r="F12" s="210">
        <f t="shared" si="1"/>
        <v>52.533414679467327</v>
      </c>
      <c r="G12" s="67">
        <v>6368</v>
      </c>
      <c r="H12" s="67">
        <v>4051.45</v>
      </c>
      <c r="I12" s="210">
        <f>H12/G12*100</f>
        <v>63.622016331658294</v>
      </c>
      <c r="J12" s="67"/>
      <c r="K12" s="67"/>
      <c r="L12" s="210" t="s">
        <v>17</v>
      </c>
      <c r="M12" s="67">
        <v>0</v>
      </c>
      <c r="N12" s="67">
        <v>0</v>
      </c>
      <c r="O12" s="210">
        <v>0</v>
      </c>
      <c r="P12" s="67"/>
      <c r="Q12" s="67"/>
      <c r="R12" s="210" t="s">
        <v>17</v>
      </c>
      <c r="S12" s="67">
        <v>0</v>
      </c>
      <c r="T12" s="67">
        <v>0</v>
      </c>
      <c r="U12" s="210" t="s">
        <v>17</v>
      </c>
      <c r="V12" s="67">
        <v>7974000</v>
      </c>
      <c r="W12" s="67">
        <v>4178095.84</v>
      </c>
      <c r="X12" s="210">
        <f>W12/V12*100</f>
        <v>52.39648658138951</v>
      </c>
      <c r="Y12" s="67">
        <v>92132</v>
      </c>
      <c r="Z12" s="67">
        <v>58612.61</v>
      </c>
      <c r="AA12" s="210">
        <f>Z12/Y12*100</f>
        <v>63.618080580037336</v>
      </c>
      <c r="AB12" s="67"/>
      <c r="AC12" s="67"/>
      <c r="AD12" s="210" t="s">
        <v>17</v>
      </c>
      <c r="AE12" s="67"/>
      <c r="AF12" s="67"/>
      <c r="AG12" s="210" t="s">
        <v>17</v>
      </c>
      <c r="AH12" s="67"/>
      <c r="AI12" s="68"/>
    </row>
    <row r="13" spans="1:35" ht="12.75" x14ac:dyDescent="0.2">
      <c r="A13" s="73">
        <v>3112</v>
      </c>
      <c r="B13" s="64" t="s">
        <v>65</v>
      </c>
      <c r="C13" s="65">
        <v>0</v>
      </c>
      <c r="D13" s="71">
        <f t="shared" si="0"/>
        <v>0</v>
      </c>
      <c r="E13" s="71">
        <f t="shared" si="0"/>
        <v>0</v>
      </c>
      <c r="F13" s="210" t="s">
        <v>17</v>
      </c>
      <c r="G13" s="67">
        <v>0</v>
      </c>
      <c r="H13" s="67">
        <v>0</v>
      </c>
      <c r="I13" s="210" t="s">
        <v>17</v>
      </c>
      <c r="J13" s="67"/>
      <c r="K13" s="67"/>
      <c r="L13" s="210" t="s">
        <v>17</v>
      </c>
      <c r="M13" s="67"/>
      <c r="N13" s="67"/>
      <c r="O13" s="210" t="s">
        <v>17</v>
      </c>
      <c r="P13" s="67"/>
      <c r="Q13" s="67"/>
      <c r="R13" s="210" t="s">
        <v>17</v>
      </c>
      <c r="S13" s="67"/>
      <c r="T13" s="67"/>
      <c r="U13" s="210" t="s">
        <v>17</v>
      </c>
      <c r="V13" s="67"/>
      <c r="W13" s="67"/>
      <c r="X13" s="210" t="s">
        <v>17</v>
      </c>
      <c r="Y13" s="67"/>
      <c r="Z13" s="67"/>
      <c r="AA13" s="210" t="s">
        <v>17</v>
      </c>
      <c r="AB13" s="67"/>
      <c r="AC13" s="67"/>
      <c r="AD13" s="210" t="s">
        <v>17</v>
      </c>
      <c r="AE13" s="67"/>
      <c r="AF13" s="67"/>
      <c r="AG13" s="210" t="s">
        <v>17</v>
      </c>
      <c r="AH13" s="67"/>
      <c r="AI13" s="68"/>
    </row>
    <row r="14" spans="1:35" ht="12.75" x14ac:dyDescent="0.2">
      <c r="A14" s="73">
        <v>3113</v>
      </c>
      <c r="B14" s="64" t="s">
        <v>66</v>
      </c>
      <c r="C14" s="65">
        <v>29590</v>
      </c>
      <c r="D14" s="71">
        <f t="shared" si="0"/>
        <v>35000</v>
      </c>
      <c r="E14" s="71">
        <f t="shared" si="0"/>
        <v>53121.599999999999</v>
      </c>
      <c r="F14" s="210">
        <f t="shared" si="1"/>
        <v>151.77600000000001</v>
      </c>
      <c r="G14" s="67"/>
      <c r="H14" s="67"/>
      <c r="I14" s="210" t="s">
        <v>17</v>
      </c>
      <c r="J14" s="67"/>
      <c r="K14" s="67"/>
      <c r="L14" s="210" t="s">
        <v>17</v>
      </c>
      <c r="M14" s="67"/>
      <c r="N14" s="67"/>
      <c r="O14" s="210" t="s">
        <v>17</v>
      </c>
      <c r="P14" s="67"/>
      <c r="Q14" s="67"/>
      <c r="R14" s="210" t="s">
        <v>17</v>
      </c>
      <c r="S14" s="67"/>
      <c r="T14" s="67"/>
      <c r="U14" s="210" t="s">
        <v>17</v>
      </c>
      <c r="V14" s="67">
        <v>35000</v>
      </c>
      <c r="W14" s="67">
        <v>53121.599999999999</v>
      </c>
      <c r="X14" s="210">
        <f>W14/V14*100</f>
        <v>151.77600000000001</v>
      </c>
      <c r="Y14" s="67"/>
      <c r="Z14" s="67"/>
      <c r="AA14" s="210" t="s">
        <v>17</v>
      </c>
      <c r="AB14" s="67"/>
      <c r="AC14" s="67"/>
      <c r="AD14" s="210" t="s">
        <v>17</v>
      </c>
      <c r="AE14" s="67"/>
      <c r="AF14" s="67"/>
      <c r="AG14" s="210" t="s">
        <v>17</v>
      </c>
      <c r="AH14" s="67"/>
      <c r="AI14" s="68"/>
    </row>
    <row r="15" spans="1:35" ht="12.75" x14ac:dyDescent="0.2">
      <c r="A15" s="73">
        <v>3114</v>
      </c>
      <c r="B15" s="64" t="s">
        <v>67</v>
      </c>
      <c r="C15" s="65">
        <v>18612</v>
      </c>
      <c r="D15" s="71">
        <f t="shared" si="0"/>
        <v>25000</v>
      </c>
      <c r="E15" s="71">
        <f t="shared" si="0"/>
        <v>17333.48</v>
      </c>
      <c r="F15" s="210">
        <f t="shared" si="1"/>
        <v>69.333919999999992</v>
      </c>
      <c r="G15" s="67"/>
      <c r="H15" s="67"/>
      <c r="I15" s="210" t="s">
        <v>17</v>
      </c>
      <c r="J15" s="67"/>
      <c r="K15" s="67"/>
      <c r="L15" s="210" t="s">
        <v>17</v>
      </c>
      <c r="M15" s="67"/>
      <c r="N15" s="67"/>
      <c r="O15" s="210" t="s">
        <v>17</v>
      </c>
      <c r="P15" s="67"/>
      <c r="Q15" s="67"/>
      <c r="R15" s="210" t="s">
        <v>17</v>
      </c>
      <c r="S15" s="67"/>
      <c r="T15" s="67"/>
      <c r="U15" s="210" t="s">
        <v>17</v>
      </c>
      <c r="V15" s="67">
        <v>25000</v>
      </c>
      <c r="W15" s="67">
        <v>17333.48</v>
      </c>
      <c r="X15" s="210">
        <f>W15/V15*100</f>
        <v>69.333919999999992</v>
      </c>
      <c r="Y15" s="67"/>
      <c r="Z15" s="67"/>
      <c r="AA15" s="210" t="s">
        <v>17</v>
      </c>
      <c r="AB15" s="67"/>
      <c r="AC15" s="67"/>
      <c r="AD15" s="210" t="s">
        <v>17</v>
      </c>
      <c r="AE15" s="67"/>
      <c r="AF15" s="67"/>
      <c r="AG15" s="210" t="s">
        <v>17</v>
      </c>
      <c r="AH15" s="67"/>
      <c r="AI15" s="68"/>
    </row>
    <row r="16" spans="1:35" ht="24" x14ac:dyDescent="0.2">
      <c r="A16" s="63">
        <v>312</v>
      </c>
      <c r="B16" s="70" t="s">
        <v>68</v>
      </c>
      <c r="C16" s="65">
        <f>SUM(C17)</f>
        <v>198365</v>
      </c>
      <c r="D16" s="71">
        <f t="shared" si="0"/>
        <v>541896</v>
      </c>
      <c r="E16" s="71">
        <f t="shared" si="0"/>
        <v>242972.78</v>
      </c>
      <c r="F16" s="210">
        <f t="shared" si="1"/>
        <v>44.837529710497954</v>
      </c>
      <c r="G16" s="65">
        <f t="shared" ref="G16:AH16" si="2">SUM(G17)</f>
        <v>8000</v>
      </c>
      <c r="H16" s="65">
        <f t="shared" si="2"/>
        <v>4800</v>
      </c>
      <c r="I16" s="210">
        <f>H16/G16*100</f>
        <v>60</v>
      </c>
      <c r="J16" s="65">
        <f t="shared" si="2"/>
        <v>24396</v>
      </c>
      <c r="K16" s="65">
        <f t="shared" si="2"/>
        <v>10483.08</v>
      </c>
      <c r="L16" s="210">
        <f>K16/J16*100</f>
        <v>42.97048696507624</v>
      </c>
      <c r="M16" s="65">
        <f t="shared" si="2"/>
        <v>10000</v>
      </c>
      <c r="N16" s="65">
        <f t="shared" si="2"/>
        <v>0</v>
      </c>
      <c r="O16" s="210">
        <f>N16/M16*100</f>
        <v>0</v>
      </c>
      <c r="P16" s="65">
        <f t="shared" si="2"/>
        <v>0</v>
      </c>
      <c r="Q16" s="65">
        <f t="shared" si="2"/>
        <v>0</v>
      </c>
      <c r="R16" s="210" t="s">
        <v>17</v>
      </c>
      <c r="S16" s="65">
        <f t="shared" si="2"/>
        <v>0</v>
      </c>
      <c r="T16" s="65">
        <f t="shared" si="2"/>
        <v>0</v>
      </c>
      <c r="U16" s="210" t="s">
        <v>17</v>
      </c>
      <c r="V16" s="65">
        <f t="shared" si="2"/>
        <v>499500</v>
      </c>
      <c r="W16" s="65">
        <f t="shared" si="2"/>
        <v>227689.7</v>
      </c>
      <c r="X16" s="210">
        <f>W16/V16*100</f>
        <v>45.583523523523525</v>
      </c>
      <c r="Y16" s="65">
        <f t="shared" si="2"/>
        <v>0</v>
      </c>
      <c r="Z16" s="65">
        <f t="shared" si="2"/>
        <v>0</v>
      </c>
      <c r="AA16" s="210" t="s">
        <v>17</v>
      </c>
      <c r="AB16" s="65">
        <f t="shared" si="2"/>
        <v>0</v>
      </c>
      <c r="AC16" s="65">
        <f t="shared" si="2"/>
        <v>0</v>
      </c>
      <c r="AD16" s="210" t="s">
        <v>17</v>
      </c>
      <c r="AE16" s="65">
        <f t="shared" si="2"/>
        <v>0</v>
      </c>
      <c r="AF16" s="65">
        <f t="shared" si="2"/>
        <v>0</v>
      </c>
      <c r="AG16" s="210" t="s">
        <v>17</v>
      </c>
      <c r="AH16" s="65">
        <f t="shared" si="2"/>
        <v>0</v>
      </c>
      <c r="AI16" s="68"/>
    </row>
    <row r="17" spans="1:35" ht="12.75" x14ac:dyDescent="0.2">
      <c r="A17" s="73">
        <v>3121</v>
      </c>
      <c r="B17" s="64" t="s">
        <v>68</v>
      </c>
      <c r="C17" s="65">
        <v>198365</v>
      </c>
      <c r="D17" s="71">
        <f t="shared" si="0"/>
        <v>541896</v>
      </c>
      <c r="E17" s="71">
        <f t="shared" si="0"/>
        <v>242972.78</v>
      </c>
      <c r="F17" s="210">
        <f t="shared" si="1"/>
        <v>44.837529710497954</v>
      </c>
      <c r="G17" s="67">
        <v>8000</v>
      </c>
      <c r="H17" s="67">
        <v>4800</v>
      </c>
      <c r="I17" s="210">
        <f>H17/G17*100</f>
        <v>60</v>
      </c>
      <c r="J17" s="67">
        <v>24396</v>
      </c>
      <c r="K17" s="67">
        <v>10483.08</v>
      </c>
      <c r="L17" s="210">
        <f>K17/J17*100</f>
        <v>42.97048696507624</v>
      </c>
      <c r="M17" s="67">
        <v>10000</v>
      </c>
      <c r="N17" s="67">
        <v>0</v>
      </c>
      <c r="O17" s="210">
        <f>N17/M17*100</f>
        <v>0</v>
      </c>
      <c r="P17" s="67"/>
      <c r="Q17" s="67"/>
      <c r="R17" s="210" t="s">
        <v>17</v>
      </c>
      <c r="S17" s="67"/>
      <c r="T17" s="67"/>
      <c r="U17" s="210" t="s">
        <v>17</v>
      </c>
      <c r="V17" s="67">
        <v>499500</v>
      </c>
      <c r="W17" s="67">
        <v>227689.7</v>
      </c>
      <c r="X17" s="210">
        <f>W17/V17*100</f>
        <v>45.583523523523525</v>
      </c>
      <c r="Y17" s="67"/>
      <c r="Z17" s="67">
        <v>0</v>
      </c>
      <c r="AA17" s="210" t="s">
        <v>17</v>
      </c>
      <c r="AB17" s="67"/>
      <c r="AC17" s="67"/>
      <c r="AD17" s="210" t="s">
        <v>17</v>
      </c>
      <c r="AE17" s="67"/>
      <c r="AF17" s="67"/>
      <c r="AG17" s="210" t="s">
        <v>17</v>
      </c>
      <c r="AH17" s="67"/>
      <c r="AI17" s="68"/>
    </row>
    <row r="18" spans="1:35" ht="12.75" x14ac:dyDescent="0.2">
      <c r="A18" s="63">
        <v>313</v>
      </c>
      <c r="B18" s="64" t="s">
        <v>69</v>
      </c>
      <c r="C18" s="65">
        <f>SUM(C19,C20,C21,)</f>
        <v>626687</v>
      </c>
      <c r="D18" s="71">
        <f t="shared" si="0"/>
        <v>1315000</v>
      </c>
      <c r="E18" s="71">
        <f t="shared" si="0"/>
        <v>668094.76</v>
      </c>
      <c r="F18" s="210">
        <f t="shared" si="1"/>
        <v>50.805685171102667</v>
      </c>
      <c r="G18" s="65">
        <f>SUM(G19,G20,G21,)</f>
        <v>1051</v>
      </c>
      <c r="H18" s="65">
        <f>SUM(H19,H20,H21,)</f>
        <v>466.38</v>
      </c>
      <c r="I18" s="210">
        <f>H18/G18*100</f>
        <v>44.374881065651763</v>
      </c>
      <c r="J18" s="65">
        <f>SUM(J19,J20,)</f>
        <v>0</v>
      </c>
      <c r="K18" s="65">
        <f>SUM(K19,K20,)</f>
        <v>0</v>
      </c>
      <c r="L18" s="210" t="s">
        <v>17</v>
      </c>
      <c r="M18" s="65">
        <f>SUM(M19,M20,)</f>
        <v>0</v>
      </c>
      <c r="N18" s="65">
        <f>SUM(N19,N20,)</f>
        <v>0</v>
      </c>
      <c r="O18" s="210">
        <v>0</v>
      </c>
      <c r="P18" s="65">
        <f>SUM(P19,P20,)</f>
        <v>0</v>
      </c>
      <c r="Q18" s="65">
        <f>SUM(Q19,Q20,)</f>
        <v>0</v>
      </c>
      <c r="R18" s="210" t="s">
        <v>17</v>
      </c>
      <c r="S18" s="65">
        <f>SUM(S19,S20,)</f>
        <v>0</v>
      </c>
      <c r="T18" s="65">
        <f>SUM(T19,T20,)</f>
        <v>0</v>
      </c>
      <c r="U18" s="210" t="s">
        <v>17</v>
      </c>
      <c r="V18" s="65">
        <f>SUM(V19,V20,)</f>
        <v>1298747</v>
      </c>
      <c r="W18" s="65">
        <f>SUM(W19,W20,W21,)</f>
        <v>660881.15</v>
      </c>
      <c r="X18" s="210">
        <f>W18/V18*100</f>
        <v>50.886057869623571</v>
      </c>
      <c r="Y18" s="65">
        <f>SUM(Y19,Y20,)</f>
        <v>15202</v>
      </c>
      <c r="Z18" s="65">
        <f>SUM(Z19,Z20,)</f>
        <v>6747.23</v>
      </c>
      <c r="AA18" s="210">
        <f>Z18/Y18*100</f>
        <v>44.38383107485857</v>
      </c>
      <c r="AB18" s="65">
        <f>SUM(AB19,AB20,)</f>
        <v>0</v>
      </c>
      <c r="AC18" s="65">
        <f>SUM(AC19,AC20,)</f>
        <v>0</v>
      </c>
      <c r="AD18" s="210" t="s">
        <v>17</v>
      </c>
      <c r="AE18" s="65">
        <f>SUM(AE19,AE20,)</f>
        <v>0</v>
      </c>
      <c r="AF18" s="65">
        <f>SUM(AF19,AF20,)</f>
        <v>0</v>
      </c>
      <c r="AG18" s="210" t="s">
        <v>17</v>
      </c>
      <c r="AH18" s="65">
        <f>SUM(AH19,AH20,)</f>
        <v>0</v>
      </c>
      <c r="AI18" s="68"/>
    </row>
    <row r="19" spans="1:35" ht="12.75" x14ac:dyDescent="0.2">
      <c r="A19" s="73">
        <v>3131</v>
      </c>
      <c r="B19" s="64" t="s">
        <v>70</v>
      </c>
      <c r="C19" s="65"/>
      <c r="D19" s="71">
        <f t="shared" si="0"/>
        <v>0</v>
      </c>
      <c r="E19" s="71">
        <f t="shared" si="0"/>
        <v>0</v>
      </c>
      <c r="F19" s="210" t="s">
        <v>17</v>
      </c>
      <c r="G19" s="67"/>
      <c r="H19" s="67"/>
      <c r="I19" s="210" t="s">
        <v>17</v>
      </c>
      <c r="J19" s="67"/>
      <c r="K19" s="67"/>
      <c r="L19" s="210" t="s">
        <v>17</v>
      </c>
      <c r="M19" s="67">
        <v>0</v>
      </c>
      <c r="N19" s="67">
        <v>0</v>
      </c>
      <c r="O19" s="210" t="s">
        <v>17</v>
      </c>
      <c r="P19" s="67"/>
      <c r="Q19" s="67"/>
      <c r="R19" s="210" t="s">
        <v>17</v>
      </c>
      <c r="S19" s="67"/>
      <c r="T19" s="67"/>
      <c r="U19" s="210" t="s">
        <v>17</v>
      </c>
      <c r="V19" s="67"/>
      <c r="W19" s="67"/>
      <c r="X19" s="210" t="s">
        <v>17</v>
      </c>
      <c r="Y19" s="67"/>
      <c r="Z19" s="67"/>
      <c r="AA19" s="210" t="s">
        <v>17</v>
      </c>
      <c r="AB19" s="67"/>
      <c r="AC19" s="67"/>
      <c r="AD19" s="210" t="s">
        <v>17</v>
      </c>
      <c r="AE19" s="67"/>
      <c r="AF19" s="67"/>
      <c r="AG19" s="210" t="s">
        <v>17</v>
      </c>
      <c r="AH19" s="67"/>
      <c r="AI19" s="68"/>
    </row>
    <row r="20" spans="1:35" ht="21" customHeight="1" x14ac:dyDescent="0.2">
      <c r="A20" s="73">
        <v>3132</v>
      </c>
      <c r="B20" s="64" t="s">
        <v>71</v>
      </c>
      <c r="C20" s="65">
        <v>626687</v>
      </c>
      <c r="D20" s="71">
        <f t="shared" si="0"/>
        <v>1315000</v>
      </c>
      <c r="E20" s="71">
        <f t="shared" si="0"/>
        <v>665610.99</v>
      </c>
      <c r="F20" s="210">
        <f t="shared" si="1"/>
        <v>50.616805323193915</v>
      </c>
      <c r="G20" s="67">
        <v>1051</v>
      </c>
      <c r="H20" s="67">
        <v>466.38</v>
      </c>
      <c r="I20" s="210">
        <f>H20/G20*100</f>
        <v>44.374881065651763</v>
      </c>
      <c r="J20" s="67"/>
      <c r="K20" s="67"/>
      <c r="L20" s="210" t="s">
        <v>17</v>
      </c>
      <c r="M20" s="67">
        <v>0</v>
      </c>
      <c r="N20" s="67">
        <v>0</v>
      </c>
      <c r="O20" s="210">
        <v>0</v>
      </c>
      <c r="P20" s="67"/>
      <c r="Q20" s="67"/>
      <c r="R20" s="210" t="s">
        <v>17</v>
      </c>
      <c r="S20" s="67">
        <v>0</v>
      </c>
      <c r="T20" s="67">
        <v>0</v>
      </c>
      <c r="U20" s="210" t="s">
        <v>17</v>
      </c>
      <c r="V20" s="67">
        <v>1298747</v>
      </c>
      <c r="W20" s="67">
        <v>658397.38</v>
      </c>
      <c r="X20" s="210">
        <f>W20/V20*100</f>
        <v>50.69481430948445</v>
      </c>
      <c r="Y20" s="67">
        <v>15202</v>
      </c>
      <c r="Z20" s="67">
        <v>6747.23</v>
      </c>
      <c r="AA20" s="210">
        <f>Z20/Y20*100</f>
        <v>44.38383107485857</v>
      </c>
      <c r="AB20" s="67"/>
      <c r="AC20" s="67"/>
      <c r="AD20" s="210" t="s">
        <v>17</v>
      </c>
      <c r="AE20" s="67"/>
      <c r="AF20" s="67"/>
      <c r="AG20" s="210" t="s">
        <v>17</v>
      </c>
      <c r="AH20" s="67"/>
      <c r="AI20" s="68"/>
    </row>
    <row r="21" spans="1:35" ht="21" customHeight="1" x14ac:dyDescent="0.2">
      <c r="A21" s="73">
        <v>3133</v>
      </c>
      <c r="B21" s="64" t="s">
        <v>72</v>
      </c>
      <c r="C21" s="65">
        <v>0</v>
      </c>
      <c r="D21" s="71">
        <f t="shared" si="0"/>
        <v>0</v>
      </c>
      <c r="E21" s="71">
        <f t="shared" si="0"/>
        <v>2483.77</v>
      </c>
      <c r="F21" s="210" t="s">
        <v>17</v>
      </c>
      <c r="G21" s="67">
        <v>0</v>
      </c>
      <c r="H21" s="67">
        <v>0</v>
      </c>
      <c r="I21" s="210" t="s">
        <v>17</v>
      </c>
      <c r="J21" s="67"/>
      <c r="K21" s="67"/>
      <c r="L21" s="210" t="s">
        <v>17</v>
      </c>
      <c r="M21" s="67">
        <v>0</v>
      </c>
      <c r="N21" s="67">
        <v>0</v>
      </c>
      <c r="O21" s="210" t="s">
        <v>17</v>
      </c>
      <c r="P21" s="67"/>
      <c r="Q21" s="67"/>
      <c r="R21" s="210" t="s">
        <v>17</v>
      </c>
      <c r="S21" s="67">
        <v>0</v>
      </c>
      <c r="T21" s="67">
        <v>0</v>
      </c>
      <c r="U21" s="210" t="s">
        <v>17</v>
      </c>
      <c r="V21" s="67">
        <v>0</v>
      </c>
      <c r="W21" s="67">
        <v>2483.77</v>
      </c>
      <c r="X21" s="210" t="s">
        <v>17</v>
      </c>
      <c r="Y21" s="67">
        <v>0</v>
      </c>
      <c r="Z21" s="67">
        <v>0</v>
      </c>
      <c r="AA21" s="210" t="s">
        <v>17</v>
      </c>
      <c r="AB21" s="67"/>
      <c r="AC21" s="67"/>
      <c r="AD21" s="210" t="s">
        <v>17</v>
      </c>
      <c r="AE21" s="67"/>
      <c r="AF21" s="67"/>
      <c r="AG21" s="210" t="s">
        <v>17</v>
      </c>
      <c r="AH21" s="67"/>
      <c r="AI21" s="68"/>
    </row>
    <row r="22" spans="1:35" s="16" customFormat="1" ht="20.25" customHeight="1" x14ac:dyDescent="0.2">
      <c r="A22" s="63">
        <v>32</v>
      </c>
      <c r="B22" s="70" t="s">
        <v>73</v>
      </c>
      <c r="C22" s="65">
        <f>SUM(C23,C28,C36,C46)</f>
        <v>772297</v>
      </c>
      <c r="D22" s="71">
        <f t="shared" si="0"/>
        <v>1920784</v>
      </c>
      <c r="E22" s="71">
        <f t="shared" si="0"/>
        <v>1156286.2900000003</v>
      </c>
      <c r="F22" s="210">
        <f t="shared" si="1"/>
        <v>60.198663150047082</v>
      </c>
      <c r="G22" s="65">
        <f>SUM(G23,G28,G36,G46)</f>
        <v>981</v>
      </c>
      <c r="H22" s="65">
        <f>SUM(H23,H28,H36,H46)</f>
        <v>589.04999999999995</v>
      </c>
      <c r="I22" s="210">
        <f>H22/G22*100</f>
        <v>60.045871559633021</v>
      </c>
      <c r="J22" s="65">
        <f>SUM(J23,J28,J36,J46)</f>
        <v>78599</v>
      </c>
      <c r="K22" s="65">
        <f>SUM(K23,K28,K36,K46)</f>
        <v>3021.7799999999997</v>
      </c>
      <c r="L22" s="210">
        <f>K22/J22*100</f>
        <v>3.8445527296784943</v>
      </c>
      <c r="M22" s="65">
        <f>SUM(M23,M28,M36,M46)</f>
        <v>634250</v>
      </c>
      <c r="N22" s="65">
        <f>SUM(N23,N28,N36,N46)</f>
        <v>455317.46000000008</v>
      </c>
      <c r="O22" s="210">
        <f>N22/M22*100</f>
        <v>71.78832636972804</v>
      </c>
      <c r="P22" s="65">
        <f>SUM(P23,P28,P36,P46)</f>
        <v>767055</v>
      </c>
      <c r="Q22" s="65">
        <f>SUM(Q23,Q28,Q36,Q46)</f>
        <v>364751.56999999995</v>
      </c>
      <c r="R22" s="210">
        <f>Q22/P22*100</f>
        <v>47.552205513294346</v>
      </c>
      <c r="S22" s="65">
        <f>SUM(S23,S28,S36,S46)</f>
        <v>86700</v>
      </c>
      <c r="T22" s="65">
        <f>SUM(T23,T28,T36,T46)</f>
        <v>52490.37</v>
      </c>
      <c r="U22" s="210">
        <f>T22/S22*100</f>
        <v>60.542525951557089</v>
      </c>
      <c r="V22" s="65">
        <f>SUM(V23,V28,V36,V46)</f>
        <v>337933</v>
      </c>
      <c r="W22" s="65">
        <f>SUM(W23,W28,W36,W46)</f>
        <v>270594.19</v>
      </c>
      <c r="X22" s="210">
        <f>W22/V22*100</f>
        <v>80.073325185761675</v>
      </c>
      <c r="Y22" s="65">
        <f>SUM(Y23,Y28,Y36,Y46)</f>
        <v>14266</v>
      </c>
      <c r="Z22" s="65">
        <f>SUM(Z23,Z28,Z36,Z46)</f>
        <v>8521.8700000000008</v>
      </c>
      <c r="AA22" s="210">
        <f>Z22/Y22*100</f>
        <v>59.735525024533864</v>
      </c>
      <c r="AB22" s="65">
        <f>SUM(AB23,AB28,AB36,AB46)</f>
        <v>1000</v>
      </c>
      <c r="AC22" s="65">
        <f>SUM(AC23,AC28,AC36,AC46)</f>
        <v>1000</v>
      </c>
      <c r="AD22" s="210">
        <f>AC22/AB22*100</f>
        <v>100</v>
      </c>
      <c r="AE22" s="65">
        <f>SUM(AE23,AE28,AE36,AE46)</f>
        <v>0</v>
      </c>
      <c r="AF22" s="65">
        <f>SUM(AF23,AF28,AF36,AF46)</f>
        <v>0</v>
      </c>
      <c r="AG22" s="210" t="s">
        <v>17</v>
      </c>
      <c r="AH22" s="65">
        <f>SUM(AH23,AH28,AH36,AH46)</f>
        <v>0</v>
      </c>
      <c r="AI22" s="72"/>
    </row>
    <row r="23" spans="1:35" ht="19.5" customHeight="1" x14ac:dyDescent="0.2">
      <c r="A23" s="63">
        <v>321</v>
      </c>
      <c r="B23" s="70" t="s">
        <v>74</v>
      </c>
      <c r="C23" s="65">
        <f>SUM(C24,C25,C26,C27)</f>
        <v>140512</v>
      </c>
      <c r="D23" s="71">
        <f t="shared" si="0"/>
        <v>390380</v>
      </c>
      <c r="E23" s="71">
        <f t="shared" si="0"/>
        <v>196204.07</v>
      </c>
      <c r="F23" s="210">
        <f t="shared" si="1"/>
        <v>50.259764844510478</v>
      </c>
      <c r="G23" s="65">
        <f>SUM(G24,G25,G26,G27)</f>
        <v>981</v>
      </c>
      <c r="H23" s="65">
        <f>SUM(H24,H25,H26,H27)</f>
        <v>589.04999999999995</v>
      </c>
      <c r="I23" s="210">
        <f>H23/G23*100</f>
        <v>60.045871559633021</v>
      </c>
      <c r="J23" s="65">
        <f>SUM(J24,J25,J26,J27)</f>
        <v>0</v>
      </c>
      <c r="K23" s="65">
        <f>SUM(K24,K25,K26,K27)</f>
        <v>0</v>
      </c>
      <c r="L23" s="210" t="s">
        <v>17</v>
      </c>
      <c r="M23" s="65">
        <f>SUM(M24,M25,M26,M27)</f>
        <v>6000</v>
      </c>
      <c r="N23" s="65">
        <f>SUM(N24,N25,N26,N27)</f>
        <v>1607.5</v>
      </c>
      <c r="O23" s="210">
        <f>N23/M23*100</f>
        <v>26.791666666666668</v>
      </c>
      <c r="P23" s="65">
        <f>SUM(P24,P25,P26,P27)</f>
        <v>55000</v>
      </c>
      <c r="Q23" s="65">
        <f>SUM(Q24,Q25,Q26,Q27)</f>
        <v>29261.71</v>
      </c>
      <c r="R23" s="210">
        <f>Q23/P23*100</f>
        <v>53.203109090909081</v>
      </c>
      <c r="S23" s="65">
        <f>SUM(S24,S25,S26,S27)</f>
        <v>0</v>
      </c>
      <c r="T23" s="65">
        <f>SUM(T24,T25,T26,T27)</f>
        <v>0</v>
      </c>
      <c r="U23" s="210" t="s">
        <v>17</v>
      </c>
      <c r="V23" s="65">
        <f>SUM(V24,V25,V26,V27)</f>
        <v>314133</v>
      </c>
      <c r="W23" s="65">
        <f>SUM(W24,W25,W26,W27)</f>
        <v>156223.94</v>
      </c>
      <c r="X23" s="210">
        <f>W23/V23*100</f>
        <v>49.731782397901526</v>
      </c>
      <c r="Y23" s="65">
        <f>SUM(Y24,Y25,Y26,Y27)</f>
        <v>14266</v>
      </c>
      <c r="Z23" s="65">
        <f>SUM(Z24,Z25,Z26,Z27)</f>
        <v>8521.8700000000008</v>
      </c>
      <c r="AA23" s="210">
        <f>Z23/Y23*100</f>
        <v>59.735525024533864</v>
      </c>
      <c r="AB23" s="65">
        <f>SUM(AB24,AB25,AB26,AB27)</f>
        <v>0</v>
      </c>
      <c r="AC23" s="65">
        <f>SUM(AC24,AC25,AC26,AC27)</f>
        <v>0</v>
      </c>
      <c r="AD23" s="210" t="s">
        <v>17</v>
      </c>
      <c r="AE23" s="65">
        <f>SUM(AE24,AE25,AE26,AE27)</f>
        <v>0</v>
      </c>
      <c r="AF23" s="65">
        <f>SUM(AF24,AF25,AF26,AF27)</f>
        <v>0</v>
      </c>
      <c r="AG23" s="210" t="s">
        <v>17</v>
      </c>
      <c r="AH23" s="65">
        <f>SUM(AH24,AH25,AH26,AH27)</f>
        <v>0</v>
      </c>
      <c r="AI23" s="68"/>
    </row>
    <row r="24" spans="1:35" ht="12.75" x14ac:dyDescent="0.2">
      <c r="A24" s="73">
        <v>3211</v>
      </c>
      <c r="B24" s="64" t="s">
        <v>75</v>
      </c>
      <c r="C24" s="65">
        <v>4708</v>
      </c>
      <c r="D24" s="71">
        <f t="shared" si="0"/>
        <v>42000</v>
      </c>
      <c r="E24" s="71">
        <f t="shared" si="0"/>
        <v>22658.149999999998</v>
      </c>
      <c r="F24" s="210">
        <f t="shared" si="1"/>
        <v>53.94797619047619</v>
      </c>
      <c r="G24" s="67">
        <v>0</v>
      </c>
      <c r="H24" s="67">
        <v>0</v>
      </c>
      <c r="I24" s="210" t="s">
        <v>17</v>
      </c>
      <c r="J24" s="67"/>
      <c r="K24" s="67"/>
      <c r="L24" s="210" t="s">
        <v>17</v>
      </c>
      <c r="M24" s="67">
        <v>0</v>
      </c>
      <c r="N24" s="67">
        <v>200</v>
      </c>
      <c r="O24" s="210" t="s">
        <v>17</v>
      </c>
      <c r="P24" s="67">
        <v>40000</v>
      </c>
      <c r="Q24" s="67">
        <v>19306.21</v>
      </c>
      <c r="R24" s="210">
        <f>Q24/P24*100</f>
        <v>48.265524999999997</v>
      </c>
      <c r="S24" s="67"/>
      <c r="T24" s="67"/>
      <c r="U24" s="210" t="s">
        <v>17</v>
      </c>
      <c r="V24" s="67">
        <v>2000</v>
      </c>
      <c r="W24" s="67">
        <v>3151.94</v>
      </c>
      <c r="X24" s="210">
        <f>W24/V24*100</f>
        <v>157.59700000000001</v>
      </c>
      <c r="Y24" s="67"/>
      <c r="Z24" s="67"/>
      <c r="AA24" s="210" t="s">
        <v>17</v>
      </c>
      <c r="AB24" s="67"/>
      <c r="AC24" s="67"/>
      <c r="AD24" s="210" t="s">
        <v>17</v>
      </c>
      <c r="AE24" s="67"/>
      <c r="AF24" s="67"/>
      <c r="AG24" s="210" t="s">
        <v>17</v>
      </c>
      <c r="AH24" s="67"/>
      <c r="AI24" s="68"/>
    </row>
    <row r="25" spans="1:35" ht="24.75" customHeight="1" x14ac:dyDescent="0.2">
      <c r="A25" s="73">
        <v>3212</v>
      </c>
      <c r="B25" s="64" t="s">
        <v>76</v>
      </c>
      <c r="C25" s="65">
        <v>129777</v>
      </c>
      <c r="D25" s="71">
        <f t="shared" si="0"/>
        <v>327380</v>
      </c>
      <c r="E25" s="71">
        <f t="shared" si="0"/>
        <v>159928.91999999998</v>
      </c>
      <c r="F25" s="210">
        <f t="shared" si="1"/>
        <v>48.851157676095056</v>
      </c>
      <c r="G25" s="67">
        <v>981</v>
      </c>
      <c r="H25" s="67">
        <v>589.04999999999995</v>
      </c>
      <c r="I25" s="210">
        <f>H25/G25*100</f>
        <v>60.045871559633021</v>
      </c>
      <c r="J25" s="67"/>
      <c r="K25" s="67"/>
      <c r="L25" s="210" t="s">
        <v>17</v>
      </c>
      <c r="M25" s="67">
        <v>0</v>
      </c>
      <c r="N25" s="67">
        <v>0</v>
      </c>
      <c r="O25" s="210">
        <v>0</v>
      </c>
      <c r="P25" s="67"/>
      <c r="Q25" s="67"/>
      <c r="R25" s="210" t="s">
        <v>17</v>
      </c>
      <c r="S25" s="67">
        <v>0</v>
      </c>
      <c r="T25" s="67">
        <v>0</v>
      </c>
      <c r="U25" s="210" t="s">
        <v>17</v>
      </c>
      <c r="V25" s="67">
        <v>312133</v>
      </c>
      <c r="W25" s="67">
        <v>150818</v>
      </c>
      <c r="X25" s="210">
        <f>W25/V25*100</f>
        <v>48.318505252568613</v>
      </c>
      <c r="Y25" s="67">
        <v>14266</v>
      </c>
      <c r="Z25" s="67">
        <v>8521.8700000000008</v>
      </c>
      <c r="AA25" s="210">
        <f>Z25/Y25*100</f>
        <v>59.735525024533864</v>
      </c>
      <c r="AB25" s="67"/>
      <c r="AC25" s="67"/>
      <c r="AD25" s="210" t="s">
        <v>17</v>
      </c>
      <c r="AE25" s="67"/>
      <c r="AF25" s="67"/>
      <c r="AG25" s="210" t="s">
        <v>17</v>
      </c>
      <c r="AH25" s="67"/>
      <c r="AI25" s="68"/>
    </row>
    <row r="26" spans="1:35" ht="12.75" x14ac:dyDescent="0.2">
      <c r="A26" s="73">
        <v>3213</v>
      </c>
      <c r="B26" s="64" t="s">
        <v>77</v>
      </c>
      <c r="C26" s="65">
        <v>2235</v>
      </c>
      <c r="D26" s="71">
        <f t="shared" si="0"/>
        <v>10000</v>
      </c>
      <c r="E26" s="71">
        <f t="shared" si="0"/>
        <v>9465</v>
      </c>
      <c r="F26" s="210">
        <f t="shared" si="1"/>
        <v>94.65</v>
      </c>
      <c r="G26" s="67">
        <v>0</v>
      </c>
      <c r="H26" s="67">
        <v>0</v>
      </c>
      <c r="I26" s="210" t="s">
        <v>17</v>
      </c>
      <c r="J26" s="67"/>
      <c r="K26" s="67"/>
      <c r="L26" s="210" t="s">
        <v>17</v>
      </c>
      <c r="M26" s="67">
        <v>0</v>
      </c>
      <c r="N26" s="67">
        <v>1407.5</v>
      </c>
      <c r="O26" s="210">
        <v>0</v>
      </c>
      <c r="P26" s="67">
        <v>10000</v>
      </c>
      <c r="Q26" s="67">
        <v>8057.5</v>
      </c>
      <c r="R26" s="210">
        <f>Q26/P26*100</f>
        <v>80.575000000000003</v>
      </c>
      <c r="S26" s="67"/>
      <c r="T26" s="67"/>
      <c r="U26" s="210" t="s">
        <v>17</v>
      </c>
      <c r="V26" s="67"/>
      <c r="W26" s="67"/>
      <c r="X26" s="210" t="s">
        <v>17</v>
      </c>
      <c r="Y26" s="67"/>
      <c r="Z26" s="67"/>
      <c r="AA26" s="210" t="s">
        <v>17</v>
      </c>
      <c r="AB26" s="67"/>
      <c r="AC26" s="67"/>
      <c r="AD26" s="210" t="s">
        <v>17</v>
      </c>
      <c r="AE26" s="67"/>
      <c r="AF26" s="67"/>
      <c r="AG26" s="210" t="s">
        <v>17</v>
      </c>
      <c r="AH26" s="67"/>
      <c r="AI26" s="68"/>
    </row>
    <row r="27" spans="1:35" ht="12.75" x14ac:dyDescent="0.2">
      <c r="A27" s="73">
        <v>3214</v>
      </c>
      <c r="B27" s="64" t="s">
        <v>78</v>
      </c>
      <c r="C27" s="65">
        <v>3792</v>
      </c>
      <c r="D27" s="71">
        <f t="shared" si="0"/>
        <v>11000</v>
      </c>
      <c r="E27" s="71">
        <f t="shared" si="0"/>
        <v>4152</v>
      </c>
      <c r="F27" s="210">
        <f t="shared" si="1"/>
        <v>37.745454545454542</v>
      </c>
      <c r="G27" s="67">
        <v>0</v>
      </c>
      <c r="H27" s="67">
        <v>0</v>
      </c>
      <c r="I27" s="210" t="s">
        <v>17</v>
      </c>
      <c r="J27" s="67"/>
      <c r="K27" s="67"/>
      <c r="L27" s="210" t="s">
        <v>17</v>
      </c>
      <c r="M27" s="67">
        <v>6000</v>
      </c>
      <c r="N27" s="67">
        <v>0</v>
      </c>
      <c r="O27" s="210">
        <f>N27/M27*100</f>
        <v>0</v>
      </c>
      <c r="P27" s="67">
        <v>5000</v>
      </c>
      <c r="Q27" s="67">
        <v>1898</v>
      </c>
      <c r="R27" s="210">
        <f>Q27/P27*100</f>
        <v>37.96</v>
      </c>
      <c r="S27" s="67"/>
      <c r="T27" s="67"/>
      <c r="U27" s="210" t="s">
        <v>17</v>
      </c>
      <c r="V27" s="67">
        <v>0</v>
      </c>
      <c r="W27" s="67">
        <v>2254</v>
      </c>
      <c r="X27" s="210">
        <v>0</v>
      </c>
      <c r="Y27" s="67"/>
      <c r="Z27" s="67"/>
      <c r="AA27" s="210" t="s">
        <v>17</v>
      </c>
      <c r="AB27" s="67"/>
      <c r="AC27" s="67"/>
      <c r="AD27" s="210" t="s">
        <v>17</v>
      </c>
      <c r="AE27" s="67"/>
      <c r="AF27" s="67"/>
      <c r="AG27" s="210" t="s">
        <v>17</v>
      </c>
      <c r="AH27" s="67"/>
      <c r="AI27" s="68"/>
    </row>
    <row r="28" spans="1:35" s="16" customFormat="1" ht="18.75" customHeight="1" x14ac:dyDescent="0.2">
      <c r="A28" s="63">
        <v>322</v>
      </c>
      <c r="B28" s="70" t="s">
        <v>79</v>
      </c>
      <c r="C28" s="65">
        <f>SUM(C29,C30,C31,C32,C33,C34,C35)</f>
        <v>445887</v>
      </c>
      <c r="D28" s="71">
        <f t="shared" si="0"/>
        <v>977200</v>
      </c>
      <c r="E28" s="71">
        <f t="shared" si="0"/>
        <v>583043.28</v>
      </c>
      <c r="F28" s="210">
        <f t="shared" si="1"/>
        <v>59.664682767089651</v>
      </c>
      <c r="G28" s="65">
        <f>SUM(G29,G30,G31,G32,G33,G34,G35)</f>
        <v>0</v>
      </c>
      <c r="H28" s="65">
        <f>SUM(H29,H30,H31,H32,H33,H34,H35)</f>
        <v>0</v>
      </c>
      <c r="I28" s="210" t="s">
        <v>17</v>
      </c>
      <c r="J28" s="65">
        <f>SUM(J29,J30,J31,J32,J33,J34,J35)</f>
        <v>23000</v>
      </c>
      <c r="K28" s="65">
        <f>SUM(K29,K30,K31,K32,K33,K34,K35)</f>
        <v>556.41999999999996</v>
      </c>
      <c r="L28" s="210">
        <f>K28/J28*100</f>
        <v>2.4192173913043473</v>
      </c>
      <c r="M28" s="65">
        <f>SUM(M29,M30,M31,M32,M33,M34,M35)</f>
        <v>433000</v>
      </c>
      <c r="N28" s="65">
        <f>SUM(N29,N30,N31,N32,N33,N34,N35)</f>
        <v>307217.78000000003</v>
      </c>
      <c r="O28" s="210">
        <f>N28/M28*100</f>
        <v>70.950988452655892</v>
      </c>
      <c r="P28" s="65">
        <f>SUM(P29,P30,P31,P32,P33,P34,P35)</f>
        <v>431600</v>
      </c>
      <c r="Q28" s="65">
        <f>SUM(Q29,Q30,Q31,Q32,Q33,Q34,Q35)</f>
        <v>214504.80999999997</v>
      </c>
      <c r="R28" s="210">
        <f>Q28/P28*100</f>
        <v>49.69990963855421</v>
      </c>
      <c r="S28" s="65">
        <f>SUM(S29,S30,S31,S32,S33,S34,S35)</f>
        <v>86700</v>
      </c>
      <c r="T28" s="65">
        <f>SUM(T29,T30,T31,T32,T33,T34,T35)</f>
        <v>52490.37</v>
      </c>
      <c r="U28" s="210">
        <f>T28/S28*100</f>
        <v>60.542525951557089</v>
      </c>
      <c r="V28" s="65">
        <f>SUM(V29,V30,V31,V32,V33,V34,V35)</f>
        <v>1900</v>
      </c>
      <c r="W28" s="65">
        <f>SUM(W29,W30,W31,W32,W33,W34,W35)</f>
        <v>7273.9</v>
      </c>
      <c r="X28" s="210">
        <f>W28/V28*100</f>
        <v>382.83684210526314</v>
      </c>
      <c r="Y28" s="65">
        <f>SUM(Y29,Y30,Y31,Y32,Y33,Y34,Y35)</f>
        <v>0</v>
      </c>
      <c r="Z28" s="65">
        <f>SUM(Z29,Z30,Z31,Z32,Z33,Z34,Z35)</f>
        <v>0</v>
      </c>
      <c r="AA28" s="210" t="s">
        <v>17</v>
      </c>
      <c r="AB28" s="65">
        <f>SUM(AB29,AB30,AB31,AB32,AB33,AB34,AB35)</f>
        <v>1000</v>
      </c>
      <c r="AC28" s="65">
        <f>SUM(AC29,AC30,AC31,AC32,AC33,AC34,AC35)</f>
        <v>1000</v>
      </c>
      <c r="AD28" s="210">
        <f>AC28/AB28*100</f>
        <v>100</v>
      </c>
      <c r="AE28" s="65">
        <f>SUM(AE29,AE30,AE31,AE32,AE33,AE34,AE35)</f>
        <v>0</v>
      </c>
      <c r="AF28" s="65">
        <f>SUM(AF29,AF30,AF31,AF32,AF33,AF34,AF35)</f>
        <v>0</v>
      </c>
      <c r="AG28" s="210" t="s">
        <v>17</v>
      </c>
      <c r="AH28" s="65">
        <f>SUM(AH29,AH30,AH31,AH32,AH33,AH34,AH35)</f>
        <v>0</v>
      </c>
      <c r="AI28" s="72"/>
    </row>
    <row r="29" spans="1:35" ht="25.5" customHeight="1" x14ac:dyDescent="0.2">
      <c r="A29" s="73">
        <v>3221</v>
      </c>
      <c r="B29" s="64" t="s">
        <v>80</v>
      </c>
      <c r="C29" s="65">
        <v>45518</v>
      </c>
      <c r="D29" s="71">
        <f t="shared" si="0"/>
        <v>140000</v>
      </c>
      <c r="E29" s="71">
        <f t="shared" si="0"/>
        <v>47754.75</v>
      </c>
      <c r="F29" s="210">
        <f t="shared" si="1"/>
        <v>34.110535714285717</v>
      </c>
      <c r="G29" s="67">
        <v>0</v>
      </c>
      <c r="H29" s="67">
        <v>0</v>
      </c>
      <c r="I29" s="210" t="s">
        <v>17</v>
      </c>
      <c r="J29" s="67">
        <v>9000</v>
      </c>
      <c r="K29" s="67">
        <v>165.17</v>
      </c>
      <c r="L29" s="210">
        <f>K29/J29*100</f>
        <v>1.8352222222222221</v>
      </c>
      <c r="M29" s="67">
        <v>50000</v>
      </c>
      <c r="N29" s="67">
        <v>3143.28</v>
      </c>
      <c r="O29" s="210">
        <f>N29/M29*100</f>
        <v>6.2865600000000006</v>
      </c>
      <c r="P29" s="67">
        <v>80000</v>
      </c>
      <c r="Q29" s="67">
        <v>42766.9</v>
      </c>
      <c r="R29" s="210">
        <f>Q29/P29*100</f>
        <v>53.458625000000005</v>
      </c>
      <c r="S29" s="67"/>
      <c r="T29" s="67"/>
      <c r="U29" s="210" t="s">
        <v>17</v>
      </c>
      <c r="V29" s="67">
        <v>0</v>
      </c>
      <c r="W29" s="67">
        <v>1679.4</v>
      </c>
      <c r="X29" s="210">
        <v>0</v>
      </c>
      <c r="Y29" s="67">
        <v>0</v>
      </c>
      <c r="Z29" s="67">
        <v>0</v>
      </c>
      <c r="AA29" s="210" t="s">
        <v>17</v>
      </c>
      <c r="AB29" s="67">
        <v>1000</v>
      </c>
      <c r="AC29" s="67">
        <v>0</v>
      </c>
      <c r="AD29" s="210" t="s">
        <v>17</v>
      </c>
      <c r="AE29" s="67"/>
      <c r="AF29" s="67"/>
      <c r="AG29" s="210" t="s">
        <v>17</v>
      </c>
      <c r="AH29" s="67"/>
      <c r="AI29" s="68"/>
    </row>
    <row r="30" spans="1:35" ht="12.75" x14ac:dyDescent="0.2">
      <c r="A30" s="73">
        <v>3222</v>
      </c>
      <c r="B30" s="64" t="s">
        <v>81</v>
      </c>
      <c r="C30" s="65">
        <v>209499</v>
      </c>
      <c r="D30" s="71">
        <f t="shared" si="0"/>
        <v>460600</v>
      </c>
      <c r="E30" s="71">
        <f t="shared" si="0"/>
        <v>362447.37</v>
      </c>
      <c r="F30" s="210">
        <f t="shared" si="1"/>
        <v>78.690267042987401</v>
      </c>
      <c r="G30" s="67"/>
      <c r="H30" s="67"/>
      <c r="I30" s="210" t="s">
        <v>17</v>
      </c>
      <c r="J30" s="67"/>
      <c r="K30" s="67"/>
      <c r="L30" s="210" t="s">
        <v>17</v>
      </c>
      <c r="M30" s="67">
        <v>372000</v>
      </c>
      <c r="N30" s="67">
        <v>304074.5</v>
      </c>
      <c r="O30" s="210">
        <f>N30/M30*100</f>
        <v>81.740456989247306</v>
      </c>
      <c r="P30" s="67">
        <v>0</v>
      </c>
      <c r="Q30" s="67">
        <v>288</v>
      </c>
      <c r="R30" s="210" t="s">
        <v>17</v>
      </c>
      <c r="S30" s="67">
        <v>86700</v>
      </c>
      <c r="T30" s="67">
        <v>52490.37</v>
      </c>
      <c r="U30" s="210">
        <f>T30/S30*100</f>
        <v>60.542525951557089</v>
      </c>
      <c r="V30" s="67">
        <v>1900</v>
      </c>
      <c r="W30" s="67">
        <v>5594.5</v>
      </c>
      <c r="X30" s="210">
        <f>W30/V30*100</f>
        <v>294.44736842105266</v>
      </c>
      <c r="Y30" s="67">
        <v>0</v>
      </c>
      <c r="Z30" s="67">
        <v>0</v>
      </c>
      <c r="AA30" s="210" t="s">
        <v>17</v>
      </c>
      <c r="AB30" s="67"/>
      <c r="AC30" s="67"/>
      <c r="AD30" s="210" t="s">
        <v>17</v>
      </c>
      <c r="AE30" s="67"/>
      <c r="AF30" s="67"/>
      <c r="AG30" s="210" t="s">
        <v>17</v>
      </c>
      <c r="AH30" s="67"/>
      <c r="AI30" s="68"/>
    </row>
    <row r="31" spans="1:35" ht="12.75" x14ac:dyDescent="0.2">
      <c r="A31" s="73">
        <v>3223</v>
      </c>
      <c r="B31" s="64" t="s">
        <v>82</v>
      </c>
      <c r="C31" s="65">
        <v>179994</v>
      </c>
      <c r="D31" s="71">
        <f t="shared" si="0"/>
        <v>288600</v>
      </c>
      <c r="E31" s="71">
        <f t="shared" si="0"/>
        <v>135250.10999999999</v>
      </c>
      <c r="F31" s="210">
        <f t="shared" si="1"/>
        <v>46.864209979209974</v>
      </c>
      <c r="G31" s="67">
        <v>0</v>
      </c>
      <c r="H31" s="67">
        <v>0</v>
      </c>
      <c r="I31" s="210" t="s">
        <v>17</v>
      </c>
      <c r="J31" s="67"/>
      <c r="K31" s="67"/>
      <c r="L31" s="210" t="s">
        <v>17</v>
      </c>
      <c r="M31" s="67"/>
      <c r="N31" s="67"/>
      <c r="O31" s="210" t="s">
        <v>17</v>
      </c>
      <c r="P31" s="67">
        <v>288600</v>
      </c>
      <c r="Q31" s="67">
        <v>135250.10999999999</v>
      </c>
      <c r="R31" s="210">
        <f>Q31/P31*100</f>
        <v>46.864209979209974</v>
      </c>
      <c r="S31" s="67"/>
      <c r="T31" s="67"/>
      <c r="U31" s="210" t="s">
        <v>17</v>
      </c>
      <c r="V31" s="67"/>
      <c r="W31" s="67"/>
      <c r="X31" s="210" t="s">
        <v>17</v>
      </c>
      <c r="Y31" s="67"/>
      <c r="Z31" s="67"/>
      <c r="AA31" s="210" t="s">
        <v>17</v>
      </c>
      <c r="AB31" s="67"/>
      <c r="AC31" s="67"/>
      <c r="AD31" s="210" t="s">
        <v>17</v>
      </c>
      <c r="AE31" s="67"/>
      <c r="AF31" s="67"/>
      <c r="AG31" s="210" t="s">
        <v>17</v>
      </c>
      <c r="AH31" s="67"/>
      <c r="AI31" s="68"/>
    </row>
    <row r="32" spans="1:35" ht="23.25" customHeight="1" x14ac:dyDescent="0.2">
      <c r="A32" s="73">
        <v>3224</v>
      </c>
      <c r="B32" s="64" t="s">
        <v>83</v>
      </c>
      <c r="C32" s="65">
        <v>9567</v>
      </c>
      <c r="D32" s="71">
        <f t="shared" si="0"/>
        <v>44000</v>
      </c>
      <c r="E32" s="71">
        <f t="shared" si="0"/>
        <v>27693.96</v>
      </c>
      <c r="F32" s="210">
        <f t="shared" si="1"/>
        <v>62.94081818181818</v>
      </c>
      <c r="G32" s="67">
        <v>0</v>
      </c>
      <c r="H32" s="67">
        <v>0</v>
      </c>
      <c r="I32" s="210" t="s">
        <v>17</v>
      </c>
      <c r="J32" s="67">
        <v>4000</v>
      </c>
      <c r="K32" s="67">
        <v>391.25</v>
      </c>
      <c r="L32" s="210">
        <f>K32/J32*100</f>
        <v>9.78125</v>
      </c>
      <c r="M32" s="67">
        <v>0</v>
      </c>
      <c r="N32" s="67">
        <v>0</v>
      </c>
      <c r="O32" s="210" t="s">
        <v>17</v>
      </c>
      <c r="P32" s="67">
        <v>40000</v>
      </c>
      <c r="Q32" s="67">
        <v>27302.71</v>
      </c>
      <c r="R32" s="210">
        <f>Q32/P32*100</f>
        <v>68.256775000000005</v>
      </c>
      <c r="S32" s="67">
        <v>0</v>
      </c>
      <c r="T32" s="67">
        <v>0</v>
      </c>
      <c r="U32" s="210" t="s">
        <v>17</v>
      </c>
      <c r="V32" s="67">
        <v>0</v>
      </c>
      <c r="W32" s="67">
        <v>0</v>
      </c>
      <c r="X32" s="210" t="s">
        <v>17</v>
      </c>
      <c r="Y32" s="67">
        <v>0</v>
      </c>
      <c r="Z32" s="67">
        <v>0</v>
      </c>
      <c r="AA32" s="210" t="s">
        <v>17</v>
      </c>
      <c r="AB32" s="67"/>
      <c r="AC32" s="67"/>
      <c r="AD32" s="210" t="s">
        <v>17</v>
      </c>
      <c r="AE32" s="67"/>
      <c r="AF32" s="67"/>
      <c r="AG32" s="210" t="s">
        <v>17</v>
      </c>
      <c r="AH32" s="67"/>
      <c r="AI32" s="68"/>
    </row>
    <row r="33" spans="1:35" ht="12.75" x14ac:dyDescent="0.2">
      <c r="A33" s="73">
        <v>3225</v>
      </c>
      <c r="B33" s="64" t="s">
        <v>84</v>
      </c>
      <c r="C33" s="65">
        <v>1309</v>
      </c>
      <c r="D33" s="71">
        <f t="shared" si="0"/>
        <v>36000</v>
      </c>
      <c r="E33" s="71">
        <f t="shared" si="0"/>
        <v>9897.09</v>
      </c>
      <c r="F33" s="210">
        <f t="shared" si="1"/>
        <v>27.491916666666665</v>
      </c>
      <c r="G33" s="67">
        <v>0</v>
      </c>
      <c r="H33" s="67">
        <v>0</v>
      </c>
      <c r="I33" s="210" t="s">
        <v>17</v>
      </c>
      <c r="J33" s="67">
        <v>10000</v>
      </c>
      <c r="K33" s="67">
        <v>0</v>
      </c>
      <c r="L33" s="210">
        <f>K33/J33*100</f>
        <v>0</v>
      </c>
      <c r="M33" s="67">
        <v>11000</v>
      </c>
      <c r="N33" s="67">
        <v>0</v>
      </c>
      <c r="O33" s="210">
        <f>N33/M33*100</f>
        <v>0</v>
      </c>
      <c r="P33" s="67">
        <v>15000</v>
      </c>
      <c r="Q33" s="67">
        <v>8897.09</v>
      </c>
      <c r="R33" s="210">
        <f>Q33/P33*100</f>
        <v>59.313933333333338</v>
      </c>
      <c r="S33" s="67"/>
      <c r="T33" s="67"/>
      <c r="U33" s="210" t="s">
        <v>17</v>
      </c>
      <c r="V33" s="67">
        <v>0</v>
      </c>
      <c r="W33" s="67">
        <v>0</v>
      </c>
      <c r="X33" s="210" t="s">
        <v>17</v>
      </c>
      <c r="Y33" s="67"/>
      <c r="Z33" s="67"/>
      <c r="AA33" s="210" t="s">
        <v>17</v>
      </c>
      <c r="AB33" s="67">
        <v>0</v>
      </c>
      <c r="AC33" s="67">
        <v>1000</v>
      </c>
      <c r="AD33" s="210">
        <v>0</v>
      </c>
      <c r="AE33" s="67"/>
      <c r="AF33" s="67"/>
      <c r="AG33" s="210" t="s">
        <v>17</v>
      </c>
      <c r="AH33" s="67"/>
      <c r="AI33" s="68"/>
    </row>
    <row r="34" spans="1:35" ht="12.75" x14ac:dyDescent="0.2">
      <c r="A34" s="73">
        <v>3226</v>
      </c>
      <c r="B34" s="64" t="s">
        <v>85</v>
      </c>
      <c r="C34" s="65"/>
      <c r="D34" s="71">
        <f t="shared" si="0"/>
        <v>0</v>
      </c>
      <c r="E34" s="71">
        <f t="shared" si="0"/>
        <v>0</v>
      </c>
      <c r="F34" s="210" t="s">
        <v>17</v>
      </c>
      <c r="G34" s="67"/>
      <c r="H34" s="67"/>
      <c r="I34" s="210" t="s">
        <v>17</v>
      </c>
      <c r="J34" s="67"/>
      <c r="K34" s="67"/>
      <c r="L34" s="210" t="s">
        <v>17</v>
      </c>
      <c r="M34" s="67"/>
      <c r="N34" s="67"/>
      <c r="O34" s="210" t="s">
        <v>17</v>
      </c>
      <c r="P34" s="67"/>
      <c r="Q34" s="67"/>
      <c r="R34" s="210" t="s">
        <v>17</v>
      </c>
      <c r="S34" s="67"/>
      <c r="T34" s="67"/>
      <c r="U34" s="210" t="s">
        <v>17</v>
      </c>
      <c r="V34" s="67"/>
      <c r="W34" s="67">
        <v>0</v>
      </c>
      <c r="X34" s="210" t="s">
        <v>17</v>
      </c>
      <c r="Y34" s="67"/>
      <c r="Z34" s="67"/>
      <c r="AA34" s="210" t="s">
        <v>17</v>
      </c>
      <c r="AB34" s="67"/>
      <c r="AC34" s="67"/>
      <c r="AD34" s="210" t="s">
        <v>17</v>
      </c>
      <c r="AE34" s="67"/>
      <c r="AF34" s="67"/>
      <c r="AG34" s="210" t="s">
        <v>17</v>
      </c>
      <c r="AH34" s="67"/>
      <c r="AI34" s="68"/>
    </row>
    <row r="35" spans="1:35" ht="12.75" x14ac:dyDescent="0.2">
      <c r="A35" s="73">
        <v>3227</v>
      </c>
      <c r="B35" s="64" t="s">
        <v>86</v>
      </c>
      <c r="C35" s="65">
        <v>0</v>
      </c>
      <c r="D35" s="71">
        <f t="shared" si="0"/>
        <v>8000</v>
      </c>
      <c r="E35" s="71">
        <f t="shared" si="0"/>
        <v>0</v>
      </c>
      <c r="F35" s="210">
        <f t="shared" si="1"/>
        <v>0</v>
      </c>
      <c r="G35" s="67">
        <v>0</v>
      </c>
      <c r="H35" s="67">
        <v>0</v>
      </c>
      <c r="I35" s="210" t="s">
        <v>17</v>
      </c>
      <c r="J35" s="67"/>
      <c r="K35" s="67">
        <v>0</v>
      </c>
      <c r="L35" s="210" t="s">
        <v>17</v>
      </c>
      <c r="M35" s="67">
        <v>0</v>
      </c>
      <c r="N35" s="67"/>
      <c r="O35" s="210" t="s">
        <v>17</v>
      </c>
      <c r="P35" s="67">
        <v>8000</v>
      </c>
      <c r="Q35" s="67">
        <v>0</v>
      </c>
      <c r="R35" s="210">
        <f t="shared" ref="R35:R40" si="3">Q35/P35*100</f>
        <v>0</v>
      </c>
      <c r="S35" s="67"/>
      <c r="T35" s="67"/>
      <c r="U35" s="210" t="s">
        <v>17</v>
      </c>
      <c r="V35" s="67"/>
      <c r="W35" s="67"/>
      <c r="X35" s="210" t="s">
        <v>17</v>
      </c>
      <c r="Y35" s="67"/>
      <c r="Z35" s="67"/>
      <c r="AA35" s="210" t="s">
        <v>17</v>
      </c>
      <c r="AB35" s="67"/>
      <c r="AC35" s="67"/>
      <c r="AD35" s="210" t="s">
        <v>17</v>
      </c>
      <c r="AE35" s="67"/>
      <c r="AF35" s="67"/>
      <c r="AG35" s="210" t="s">
        <v>17</v>
      </c>
      <c r="AH35" s="67"/>
      <c r="AI35" s="68"/>
    </row>
    <row r="36" spans="1:35" ht="12.75" x14ac:dyDescent="0.2">
      <c r="A36" s="63">
        <v>323</v>
      </c>
      <c r="B36" s="70" t="s">
        <v>87</v>
      </c>
      <c r="C36" s="65">
        <f>SUM(C37,C38,C39,C40,C41,C42,C43,C44,C45)</f>
        <v>167218</v>
      </c>
      <c r="D36" s="71">
        <f t="shared" si="0"/>
        <v>432955</v>
      </c>
      <c r="E36" s="71">
        <f t="shared" si="0"/>
        <v>240604.29</v>
      </c>
      <c r="F36" s="210">
        <f t="shared" si="1"/>
        <v>55.572586065526444</v>
      </c>
      <c r="G36" s="65">
        <f>SUM(G37,G38,G39,G40,G41,G42,G43,G44,G45)</f>
        <v>0</v>
      </c>
      <c r="H36" s="65">
        <f>SUM(H37,H38,H39,H40,H41,H42,H43,H44,H45)</f>
        <v>0</v>
      </c>
      <c r="I36" s="210" t="s">
        <v>17</v>
      </c>
      <c r="J36" s="65">
        <f>SUM(J37,J38,J39,J40,J41,J42,J43,J44,J45)</f>
        <v>26000</v>
      </c>
      <c r="K36" s="65">
        <f>SUM(K37,K38,K39,K40,K41,K42,K43,K44,K45)</f>
        <v>1835.36</v>
      </c>
      <c r="L36" s="210">
        <f>K36/J36*100</f>
        <v>7.0590769230769217</v>
      </c>
      <c r="M36" s="65">
        <f>SUM(M37,M38,M39,M40,M41,M42,M43,M44,M45)</f>
        <v>158500</v>
      </c>
      <c r="N36" s="65">
        <f>SUM(N37,N38,N39,N40,N41,N42,N43,N44,N45)</f>
        <v>143952.18000000002</v>
      </c>
      <c r="O36" s="210">
        <f>N36/M36*100</f>
        <v>90.821564668769724</v>
      </c>
      <c r="P36" s="65">
        <f>SUM(P37,P38,P39,P40,P41,P42,P43,P44,P45)</f>
        <v>246955</v>
      </c>
      <c r="Q36" s="65">
        <f>SUM(Q37,Q38,Q39,Q40,Q41,Q42,Q43,Q44,Q45)</f>
        <v>87797.15</v>
      </c>
      <c r="R36" s="210">
        <f t="shared" si="3"/>
        <v>35.551881921807613</v>
      </c>
      <c r="S36" s="65">
        <f>SUM(S37,S38,S39,S40,S41,S42,S43,S44,S45)</f>
        <v>0</v>
      </c>
      <c r="T36" s="65">
        <f>SUM(T37,T38,T39,T40,T41,T42,T43,T44,T45)</f>
        <v>0</v>
      </c>
      <c r="U36" s="210" t="s">
        <v>17</v>
      </c>
      <c r="V36" s="65">
        <f>SUM(V37,V38,V39,V40,V41,V42,V43,V44,V45)</f>
        <v>1500</v>
      </c>
      <c r="W36" s="65">
        <f>SUM(W37,W38,W39,W40,W41,W42,W43,W44,W45)</f>
        <v>7019.6</v>
      </c>
      <c r="X36" s="210">
        <f>W36/V36*100</f>
        <v>467.97333333333341</v>
      </c>
      <c r="Y36" s="65">
        <f>SUM(Y37,Y38,Y39,Y40,Y41,Y42,Y43,Y44,Y45)</f>
        <v>0</v>
      </c>
      <c r="Z36" s="65">
        <f>SUM(Z37,Z38,Z39,Z40,Z41,Z42,Z43,Z44,Z45)</f>
        <v>0</v>
      </c>
      <c r="AA36" s="210" t="s">
        <v>17</v>
      </c>
      <c r="AB36" s="65">
        <f>SUM(AB37,AB38,AB39,AB40,AB41,AB42,AB43,AB44,AB45)</f>
        <v>0</v>
      </c>
      <c r="AC36" s="65">
        <f>SUM(AC37,AC38,AC39,AC40,AC41,AC42,AC43,AC44,AC45)</f>
        <v>0</v>
      </c>
      <c r="AD36" s="210" t="s">
        <v>17</v>
      </c>
      <c r="AE36" s="65">
        <f>SUM(AE37,AE38,AE39,AE40,AE41,AE42,AE43,AE44,AE45)</f>
        <v>0</v>
      </c>
      <c r="AF36" s="65">
        <f>SUM(AF37,AF38,AF39,AF40,AF41,AF42,AF43,AF44,AF45)</f>
        <v>0</v>
      </c>
      <c r="AG36" s="210" t="s">
        <v>17</v>
      </c>
      <c r="AH36" s="65">
        <f>SUM(AH37,AH38,AH39,AH40,AH41,AH42,AH43,AH44,AH45)</f>
        <v>0</v>
      </c>
      <c r="AI36" s="68"/>
    </row>
    <row r="37" spans="1:35" ht="12.75" x14ac:dyDescent="0.2">
      <c r="A37" s="73">
        <v>3231</v>
      </c>
      <c r="B37" s="64" t="s">
        <v>88</v>
      </c>
      <c r="C37" s="65">
        <v>8275</v>
      </c>
      <c r="D37" s="71">
        <f t="shared" si="0"/>
        <v>14500</v>
      </c>
      <c r="E37" s="71">
        <f t="shared" si="0"/>
        <v>10558.730000000001</v>
      </c>
      <c r="F37" s="210">
        <f t="shared" si="1"/>
        <v>72.818827586206908</v>
      </c>
      <c r="G37" s="67">
        <v>0</v>
      </c>
      <c r="H37" s="67">
        <v>0</v>
      </c>
      <c r="I37" s="210" t="s">
        <v>17</v>
      </c>
      <c r="J37" s="67"/>
      <c r="K37" s="67"/>
      <c r="L37" s="210" t="s">
        <v>17</v>
      </c>
      <c r="M37" s="67">
        <v>500</v>
      </c>
      <c r="N37" s="67">
        <v>1143.76</v>
      </c>
      <c r="O37" s="210">
        <f>N37/M37*100</f>
        <v>228.75199999999998</v>
      </c>
      <c r="P37" s="67">
        <v>14000</v>
      </c>
      <c r="Q37" s="67">
        <v>9255.3700000000008</v>
      </c>
      <c r="R37" s="210">
        <f t="shared" si="3"/>
        <v>66.109785714285721</v>
      </c>
      <c r="S37" s="67"/>
      <c r="T37" s="67"/>
      <c r="U37" s="210" t="s">
        <v>17</v>
      </c>
      <c r="V37" s="67">
        <v>0</v>
      </c>
      <c r="W37" s="67">
        <v>159.6</v>
      </c>
      <c r="X37" s="210" t="s">
        <v>17</v>
      </c>
      <c r="Y37" s="67"/>
      <c r="Z37" s="67"/>
      <c r="AA37" s="210" t="s">
        <v>17</v>
      </c>
      <c r="AB37" s="67"/>
      <c r="AC37" s="67"/>
      <c r="AD37" s="210" t="s">
        <v>17</v>
      </c>
      <c r="AE37" s="67"/>
      <c r="AF37" s="67"/>
      <c r="AG37" s="210" t="s">
        <v>17</v>
      </c>
      <c r="AH37" s="67"/>
      <c r="AI37" s="68"/>
    </row>
    <row r="38" spans="1:35" ht="12.75" x14ac:dyDescent="0.2">
      <c r="A38" s="73">
        <v>3232</v>
      </c>
      <c r="B38" s="64" t="s">
        <v>89</v>
      </c>
      <c r="C38" s="65">
        <v>67441</v>
      </c>
      <c r="D38" s="71">
        <f t="shared" si="0"/>
        <v>163000</v>
      </c>
      <c r="E38" s="71">
        <f t="shared" si="0"/>
        <v>37320.910000000003</v>
      </c>
      <c r="F38" s="210">
        <f t="shared" si="1"/>
        <v>22.896263803680984</v>
      </c>
      <c r="G38" s="67">
        <v>0</v>
      </c>
      <c r="H38" s="67">
        <v>0</v>
      </c>
      <c r="I38" s="210" t="s">
        <v>17</v>
      </c>
      <c r="J38" s="67">
        <v>23000</v>
      </c>
      <c r="K38" s="67">
        <v>0</v>
      </c>
      <c r="L38" s="210" t="s">
        <v>17</v>
      </c>
      <c r="M38" s="67">
        <v>40000</v>
      </c>
      <c r="N38" s="67">
        <v>6950</v>
      </c>
      <c r="O38" s="210">
        <f>N38/M38*100</f>
        <v>17.375</v>
      </c>
      <c r="P38" s="67">
        <v>100000</v>
      </c>
      <c r="Q38" s="67">
        <v>30370.91</v>
      </c>
      <c r="R38" s="210">
        <f t="shared" si="3"/>
        <v>30.370910000000002</v>
      </c>
      <c r="S38" s="67"/>
      <c r="T38" s="67"/>
      <c r="U38" s="210" t="s">
        <v>17</v>
      </c>
      <c r="V38" s="67">
        <v>0</v>
      </c>
      <c r="W38" s="67">
        <v>0</v>
      </c>
      <c r="X38" s="210" t="s">
        <v>17</v>
      </c>
      <c r="Y38" s="67"/>
      <c r="Z38" s="67"/>
      <c r="AA38" s="210" t="s">
        <v>17</v>
      </c>
      <c r="AB38" s="67"/>
      <c r="AC38" s="67"/>
      <c r="AD38" s="210" t="s">
        <v>17</v>
      </c>
      <c r="AE38" s="67"/>
      <c r="AF38" s="67"/>
      <c r="AG38" s="210" t="s">
        <v>17</v>
      </c>
      <c r="AH38" s="67"/>
      <c r="AI38" s="68"/>
    </row>
    <row r="39" spans="1:35" ht="12.75" x14ac:dyDescent="0.2">
      <c r="A39" s="73">
        <v>3233</v>
      </c>
      <c r="B39" s="64" t="s">
        <v>90</v>
      </c>
      <c r="C39" s="65">
        <v>660</v>
      </c>
      <c r="D39" s="71">
        <f t="shared" si="0"/>
        <v>2000</v>
      </c>
      <c r="E39" s="71">
        <f t="shared" si="0"/>
        <v>330</v>
      </c>
      <c r="F39" s="210" t="s">
        <v>17</v>
      </c>
      <c r="G39" s="67">
        <v>0</v>
      </c>
      <c r="H39" s="67">
        <v>0</v>
      </c>
      <c r="I39" s="210" t="s">
        <v>17</v>
      </c>
      <c r="J39" s="67"/>
      <c r="K39" s="67"/>
      <c r="L39" s="210" t="s">
        <v>17</v>
      </c>
      <c r="M39" s="67"/>
      <c r="N39" s="67"/>
      <c r="O39" s="210" t="s">
        <v>17</v>
      </c>
      <c r="P39" s="67">
        <v>2000</v>
      </c>
      <c r="Q39" s="67">
        <v>330</v>
      </c>
      <c r="R39" s="210">
        <f t="shared" si="3"/>
        <v>16.5</v>
      </c>
      <c r="S39" s="67"/>
      <c r="T39" s="67"/>
      <c r="U39" s="210" t="s">
        <v>17</v>
      </c>
      <c r="V39" s="67"/>
      <c r="W39" s="67"/>
      <c r="X39" s="210" t="s">
        <v>17</v>
      </c>
      <c r="Y39" s="67"/>
      <c r="Z39" s="67"/>
      <c r="AA39" s="210" t="s">
        <v>17</v>
      </c>
      <c r="AB39" s="67"/>
      <c r="AC39" s="67"/>
      <c r="AD39" s="210" t="s">
        <v>17</v>
      </c>
      <c r="AE39" s="67"/>
      <c r="AF39" s="67"/>
      <c r="AG39" s="210" t="s">
        <v>17</v>
      </c>
      <c r="AH39" s="67"/>
      <c r="AI39" s="68"/>
    </row>
    <row r="40" spans="1:35" ht="12.75" x14ac:dyDescent="0.2">
      <c r="A40" s="73">
        <v>3234</v>
      </c>
      <c r="B40" s="64" t="s">
        <v>91</v>
      </c>
      <c r="C40" s="65">
        <v>37470</v>
      </c>
      <c r="D40" s="71">
        <f t="shared" si="0"/>
        <v>70000</v>
      </c>
      <c r="E40" s="71">
        <f t="shared" si="0"/>
        <v>27838.46</v>
      </c>
      <c r="F40" s="210">
        <f t="shared" si="1"/>
        <v>39.76922857142857</v>
      </c>
      <c r="G40" s="67">
        <v>0</v>
      </c>
      <c r="H40" s="67">
        <v>0</v>
      </c>
      <c r="I40" s="210" t="s">
        <v>17</v>
      </c>
      <c r="J40" s="67"/>
      <c r="K40" s="67"/>
      <c r="L40" s="210" t="s">
        <v>17</v>
      </c>
      <c r="M40" s="67"/>
      <c r="N40" s="67"/>
      <c r="O40" s="210" t="s">
        <v>17</v>
      </c>
      <c r="P40" s="67">
        <v>70000</v>
      </c>
      <c r="Q40" s="67">
        <v>27838.46</v>
      </c>
      <c r="R40" s="210">
        <f t="shared" si="3"/>
        <v>39.76922857142857</v>
      </c>
      <c r="S40" s="67"/>
      <c r="T40" s="67"/>
      <c r="U40" s="210" t="s">
        <v>17</v>
      </c>
      <c r="V40" s="67"/>
      <c r="W40" s="67"/>
      <c r="X40" s="210" t="s">
        <v>17</v>
      </c>
      <c r="Y40" s="67"/>
      <c r="Z40" s="67"/>
      <c r="AA40" s="210" t="s">
        <v>17</v>
      </c>
      <c r="AB40" s="67"/>
      <c r="AC40" s="67"/>
      <c r="AD40" s="210" t="s">
        <v>17</v>
      </c>
      <c r="AE40" s="67"/>
      <c r="AF40" s="67"/>
      <c r="AG40" s="210" t="s">
        <v>17</v>
      </c>
      <c r="AH40" s="67"/>
      <c r="AI40" s="68"/>
    </row>
    <row r="41" spans="1:35" ht="12.75" x14ac:dyDescent="0.2">
      <c r="A41" s="73">
        <v>3235</v>
      </c>
      <c r="B41" s="64" t="s">
        <v>92</v>
      </c>
      <c r="C41" s="65"/>
      <c r="D41" s="71">
        <f t="shared" ref="D41:E72" si="4">G41+J41+M41+P41+S41+V41+Y41+AB41+AE41+AI41+AH41</f>
        <v>0</v>
      </c>
      <c r="E41" s="71">
        <f t="shared" si="4"/>
        <v>0</v>
      </c>
      <c r="F41" s="210" t="s">
        <v>17</v>
      </c>
      <c r="G41" s="67"/>
      <c r="H41" s="67"/>
      <c r="I41" s="210" t="s">
        <v>17</v>
      </c>
      <c r="J41" s="67"/>
      <c r="K41" s="67"/>
      <c r="L41" s="210" t="s">
        <v>17</v>
      </c>
      <c r="M41" s="67"/>
      <c r="N41" s="67"/>
      <c r="O41" s="210" t="s">
        <v>17</v>
      </c>
      <c r="P41" s="67"/>
      <c r="Q41" s="67"/>
      <c r="R41" s="210" t="s">
        <v>17</v>
      </c>
      <c r="S41" s="67"/>
      <c r="T41" s="67"/>
      <c r="U41" s="210" t="s">
        <v>17</v>
      </c>
      <c r="V41" s="67">
        <v>0</v>
      </c>
      <c r="W41" s="67">
        <v>0</v>
      </c>
      <c r="X41" s="210" t="s">
        <v>17</v>
      </c>
      <c r="Y41" s="67"/>
      <c r="Z41" s="67"/>
      <c r="AA41" s="210" t="s">
        <v>17</v>
      </c>
      <c r="AB41" s="67"/>
      <c r="AC41" s="67"/>
      <c r="AD41" s="210" t="s">
        <v>17</v>
      </c>
      <c r="AE41" s="67"/>
      <c r="AF41" s="67"/>
      <c r="AG41" s="210" t="s">
        <v>17</v>
      </c>
      <c r="AH41" s="67"/>
      <c r="AI41" s="68"/>
    </row>
    <row r="42" spans="1:35" ht="12.75" x14ac:dyDescent="0.2">
      <c r="A42" s="73">
        <v>3236</v>
      </c>
      <c r="B42" s="64" t="s">
        <v>93</v>
      </c>
      <c r="C42" s="65">
        <v>6425</v>
      </c>
      <c r="D42" s="71">
        <f t="shared" si="4"/>
        <v>20000</v>
      </c>
      <c r="E42" s="71">
        <f t="shared" si="4"/>
        <v>6831.35</v>
      </c>
      <c r="F42" s="210">
        <f t="shared" si="1"/>
        <v>34.156750000000002</v>
      </c>
      <c r="G42" s="67">
        <v>0</v>
      </c>
      <c r="H42" s="67">
        <v>0</v>
      </c>
      <c r="I42" s="210" t="s">
        <v>17</v>
      </c>
      <c r="J42" s="67"/>
      <c r="K42" s="67"/>
      <c r="L42" s="210" t="s">
        <v>17</v>
      </c>
      <c r="M42" s="67">
        <v>5000</v>
      </c>
      <c r="N42" s="67">
        <v>990</v>
      </c>
      <c r="O42" s="210">
        <f>N42/M42*100</f>
        <v>19.8</v>
      </c>
      <c r="P42" s="67">
        <v>15000</v>
      </c>
      <c r="Q42" s="67">
        <v>4253.8500000000004</v>
      </c>
      <c r="R42" s="210">
        <f>Q42/P42*100</f>
        <v>28.359000000000002</v>
      </c>
      <c r="S42" s="67"/>
      <c r="T42" s="67"/>
      <c r="U42" s="210" t="s">
        <v>17</v>
      </c>
      <c r="V42" s="67">
        <v>0</v>
      </c>
      <c r="W42" s="67">
        <v>1587.5</v>
      </c>
      <c r="X42" s="210">
        <v>0</v>
      </c>
      <c r="Y42" s="67"/>
      <c r="Z42" s="67"/>
      <c r="AA42" s="210" t="s">
        <v>17</v>
      </c>
      <c r="AB42" s="67"/>
      <c r="AC42" s="67"/>
      <c r="AD42" s="210" t="s">
        <v>17</v>
      </c>
      <c r="AE42" s="67"/>
      <c r="AF42" s="67"/>
      <c r="AG42" s="210" t="s">
        <v>17</v>
      </c>
      <c r="AH42" s="67"/>
      <c r="AI42" s="68"/>
    </row>
    <row r="43" spans="1:35" ht="12.75" x14ac:dyDescent="0.2">
      <c r="A43" s="73">
        <v>3237</v>
      </c>
      <c r="B43" s="64" t="s">
        <v>94</v>
      </c>
      <c r="C43" s="65">
        <v>0</v>
      </c>
      <c r="D43" s="71">
        <f t="shared" si="4"/>
        <v>2600</v>
      </c>
      <c r="E43" s="71">
        <f t="shared" si="4"/>
        <v>4480.2199999999993</v>
      </c>
      <c r="F43" s="210">
        <f t="shared" si="1"/>
        <v>172.31615384615381</v>
      </c>
      <c r="G43" s="67">
        <v>0</v>
      </c>
      <c r="H43" s="67">
        <v>0</v>
      </c>
      <c r="I43" s="210" t="s">
        <v>17</v>
      </c>
      <c r="J43" s="67">
        <v>0</v>
      </c>
      <c r="K43" s="67">
        <v>0</v>
      </c>
      <c r="L43" s="210" t="s">
        <v>17</v>
      </c>
      <c r="M43" s="67">
        <v>0</v>
      </c>
      <c r="N43" s="67">
        <v>0</v>
      </c>
      <c r="O43" s="210" t="s">
        <v>17</v>
      </c>
      <c r="P43" s="67">
        <v>2600</v>
      </c>
      <c r="Q43" s="67">
        <v>2495.2199999999998</v>
      </c>
      <c r="R43" s="210">
        <f>Q43/P43*100</f>
        <v>95.969999999999985</v>
      </c>
      <c r="S43" s="67"/>
      <c r="T43" s="67"/>
      <c r="U43" s="210" t="s">
        <v>17</v>
      </c>
      <c r="V43" s="67"/>
      <c r="W43" s="67">
        <v>1985</v>
      </c>
      <c r="X43" s="210">
        <v>0</v>
      </c>
      <c r="Y43" s="67"/>
      <c r="Z43" s="67"/>
      <c r="AA43" s="210" t="s">
        <v>17</v>
      </c>
      <c r="AB43" s="67"/>
      <c r="AC43" s="67"/>
      <c r="AD43" s="210" t="s">
        <v>17</v>
      </c>
      <c r="AE43" s="67"/>
      <c r="AF43" s="67"/>
      <c r="AG43" s="210" t="s">
        <v>17</v>
      </c>
      <c r="AH43" s="67"/>
      <c r="AI43" s="68"/>
    </row>
    <row r="44" spans="1:35" ht="12.75" x14ac:dyDescent="0.2">
      <c r="A44" s="73">
        <v>3238</v>
      </c>
      <c r="B44" s="64" t="s">
        <v>95</v>
      </c>
      <c r="C44" s="65">
        <v>4713</v>
      </c>
      <c r="D44" s="71">
        <f t="shared" si="4"/>
        <v>11000</v>
      </c>
      <c r="E44" s="71">
        <f t="shared" si="4"/>
        <v>4213.7700000000004</v>
      </c>
      <c r="F44" s="210">
        <f t="shared" si="1"/>
        <v>38.307000000000002</v>
      </c>
      <c r="G44" s="67">
        <v>0</v>
      </c>
      <c r="H44" s="67">
        <v>0</v>
      </c>
      <c r="I44" s="210" t="s">
        <v>17</v>
      </c>
      <c r="J44" s="67"/>
      <c r="K44" s="67"/>
      <c r="L44" s="210" t="s">
        <v>17</v>
      </c>
      <c r="M44" s="67">
        <v>1000</v>
      </c>
      <c r="N44" s="67">
        <v>1375</v>
      </c>
      <c r="O44" s="210">
        <f>N44/M44*100</f>
        <v>137.5</v>
      </c>
      <c r="P44" s="67">
        <v>10000</v>
      </c>
      <c r="Q44" s="67">
        <v>2151.27</v>
      </c>
      <c r="R44" s="210">
        <f>Q44/P44*100</f>
        <v>21.512699999999999</v>
      </c>
      <c r="S44" s="67"/>
      <c r="T44" s="67"/>
      <c r="U44" s="210" t="s">
        <v>17</v>
      </c>
      <c r="V44" s="67"/>
      <c r="W44" s="67">
        <v>687.5</v>
      </c>
      <c r="X44" s="210">
        <v>0</v>
      </c>
      <c r="Y44" s="67"/>
      <c r="Z44" s="67"/>
      <c r="AA44" s="210" t="s">
        <v>17</v>
      </c>
      <c r="AB44" s="67"/>
      <c r="AC44" s="67"/>
      <c r="AD44" s="210" t="s">
        <v>17</v>
      </c>
      <c r="AE44" s="67"/>
      <c r="AF44" s="67"/>
      <c r="AG44" s="210" t="s">
        <v>17</v>
      </c>
      <c r="AH44" s="67"/>
      <c r="AI44" s="68"/>
    </row>
    <row r="45" spans="1:35" ht="12.75" x14ac:dyDescent="0.2">
      <c r="A45" s="73">
        <v>3239</v>
      </c>
      <c r="B45" s="64" t="s">
        <v>96</v>
      </c>
      <c r="C45" s="65">
        <v>42234</v>
      </c>
      <c r="D45" s="71">
        <f t="shared" si="4"/>
        <v>149855</v>
      </c>
      <c r="E45" s="71">
        <f t="shared" si="4"/>
        <v>149030.85</v>
      </c>
      <c r="F45" s="210">
        <f t="shared" si="1"/>
        <v>99.450035033866087</v>
      </c>
      <c r="G45" s="67">
        <v>0</v>
      </c>
      <c r="H45" s="67">
        <v>0</v>
      </c>
      <c r="I45" s="210" t="s">
        <v>17</v>
      </c>
      <c r="J45" s="67">
        <v>3000</v>
      </c>
      <c r="K45" s="67">
        <v>1835.36</v>
      </c>
      <c r="L45" s="210">
        <f>K45/J45*100</f>
        <v>61.178666666666658</v>
      </c>
      <c r="M45" s="67">
        <v>112000</v>
      </c>
      <c r="N45" s="67">
        <v>133493.42000000001</v>
      </c>
      <c r="O45" s="210">
        <f>N45/M45*100</f>
        <v>119.19055357142858</v>
      </c>
      <c r="P45" s="67">
        <v>33355</v>
      </c>
      <c r="Q45" s="67">
        <v>11102.07</v>
      </c>
      <c r="R45" s="210">
        <f>Q45/P45*100</f>
        <v>33.28457502623295</v>
      </c>
      <c r="S45" s="67"/>
      <c r="T45" s="67"/>
      <c r="U45" s="210" t="s">
        <v>17</v>
      </c>
      <c r="V45" s="67">
        <v>1500</v>
      </c>
      <c r="W45" s="67">
        <v>2600</v>
      </c>
      <c r="X45" s="210">
        <f>W45/V45*100</f>
        <v>173.33333333333334</v>
      </c>
      <c r="Y45" s="67"/>
      <c r="Z45" s="67"/>
      <c r="AA45" s="210" t="s">
        <v>17</v>
      </c>
      <c r="AB45" s="67"/>
      <c r="AC45" s="67"/>
      <c r="AD45" s="210" t="s">
        <v>17</v>
      </c>
      <c r="AE45" s="67"/>
      <c r="AF45" s="67"/>
      <c r="AG45" s="210" t="s">
        <v>17</v>
      </c>
      <c r="AH45" s="67"/>
      <c r="AI45" s="68"/>
    </row>
    <row r="46" spans="1:35" s="16" customFormat="1" ht="22.5" customHeight="1" x14ac:dyDescent="0.2">
      <c r="A46" s="63">
        <v>329</v>
      </c>
      <c r="B46" s="70" t="s">
        <v>151</v>
      </c>
      <c r="C46" s="65">
        <f>C47+C48+C49++++C50+C51+C53</f>
        <v>18680</v>
      </c>
      <c r="D46" s="71">
        <f t="shared" si="4"/>
        <v>120249</v>
      </c>
      <c r="E46" s="71">
        <f t="shared" si="4"/>
        <v>136434.65</v>
      </c>
      <c r="F46" s="210">
        <f t="shared" si="1"/>
        <v>113.46011193440278</v>
      </c>
      <c r="G46" s="65">
        <f>G47+G48+G49++++G50+G51+G53</f>
        <v>0</v>
      </c>
      <c r="H46" s="65">
        <f>H47+H48+H49++++H50+H51+H53</f>
        <v>0</v>
      </c>
      <c r="I46" s="210" t="s">
        <v>17</v>
      </c>
      <c r="J46" s="65">
        <f>J47+J48+J49++++J50+J51+J53</f>
        <v>29599</v>
      </c>
      <c r="K46" s="65">
        <f>K47+K48+K49++++K50+K51+K53</f>
        <v>630</v>
      </c>
      <c r="L46" s="210">
        <f>K46/J46*100</f>
        <v>2.1284502854826175</v>
      </c>
      <c r="M46" s="65">
        <f>M47+M48+M49++++M50+M51+M53</f>
        <v>36750</v>
      </c>
      <c r="N46" s="65">
        <f>N47+N48+N49++++N50+N51+N53</f>
        <v>2540</v>
      </c>
      <c r="O46" s="210">
        <f>N46/M46*100</f>
        <v>6.9115646258503398</v>
      </c>
      <c r="P46" s="65">
        <f>P47+P48+P49++++P50+P51+P53</f>
        <v>33500</v>
      </c>
      <c r="Q46" s="65">
        <f>Q47+Q48+Q49++++Q50+Q51+Q53</f>
        <v>33187.9</v>
      </c>
      <c r="R46" s="210">
        <f>Q46/P46*100</f>
        <v>99.068358208955232</v>
      </c>
      <c r="S46" s="65">
        <f>S47+S48+S49++++S50+S51+S53</f>
        <v>0</v>
      </c>
      <c r="T46" s="65">
        <f>T47+T48+T49++++T50+T51+T53</f>
        <v>0</v>
      </c>
      <c r="U46" s="210" t="s">
        <v>17</v>
      </c>
      <c r="V46" s="65">
        <f>V47+V48+V49++++V50+V51+V53</f>
        <v>20400</v>
      </c>
      <c r="W46" s="65">
        <f>W47+W48+W49++++W50+W51+W53+W52</f>
        <v>100076.75</v>
      </c>
      <c r="X46" s="210">
        <f>W46/V46*100</f>
        <v>490.57230392156856</v>
      </c>
      <c r="Y46" s="65">
        <f>Y47+Y48+Y49++++Y50+Y51+Y53</f>
        <v>0</v>
      </c>
      <c r="Z46" s="65">
        <f>Z47+Z48+Z49++++Z50+Z51+Z53</f>
        <v>0</v>
      </c>
      <c r="AA46" s="210" t="s">
        <v>17</v>
      </c>
      <c r="AB46" s="65">
        <f>AB47+AB48+AB49++++AB50+AB51+AB53</f>
        <v>0</v>
      </c>
      <c r="AC46" s="65">
        <f>AC47+AC48+AC49++++AC50+AC51+AC53</f>
        <v>0</v>
      </c>
      <c r="AD46" s="210" t="s">
        <v>17</v>
      </c>
      <c r="AE46" s="65">
        <f>AE47+AE48+AE49++++AE50+AE51+AE53</f>
        <v>0</v>
      </c>
      <c r="AF46" s="65">
        <f>AF47+AF48+AF49++++AF50+AF51+AF53</f>
        <v>0</v>
      </c>
      <c r="AG46" s="210" t="s">
        <v>17</v>
      </c>
      <c r="AH46" s="65">
        <f>AH47+AH48+AH49++++AH50+AH51+AH53</f>
        <v>0</v>
      </c>
      <c r="AI46" s="72"/>
    </row>
    <row r="47" spans="1:35" ht="12.75" x14ac:dyDescent="0.2">
      <c r="A47" s="73">
        <v>3291</v>
      </c>
      <c r="B47" s="64" t="s">
        <v>97</v>
      </c>
      <c r="C47" s="65">
        <v>150</v>
      </c>
      <c r="D47" s="71">
        <f t="shared" si="4"/>
        <v>2000</v>
      </c>
      <c r="E47" s="71">
        <f t="shared" si="4"/>
        <v>1700.01</v>
      </c>
      <c r="F47" s="210">
        <f t="shared" si="1"/>
        <v>85.000500000000002</v>
      </c>
      <c r="G47" s="67">
        <v>0</v>
      </c>
      <c r="H47" s="67">
        <v>0</v>
      </c>
      <c r="I47" s="210" t="s">
        <v>17</v>
      </c>
      <c r="J47" s="67"/>
      <c r="K47" s="67"/>
      <c r="L47" s="210" t="s">
        <v>17</v>
      </c>
      <c r="M47" s="67">
        <v>2000</v>
      </c>
      <c r="N47" s="67">
        <v>1200</v>
      </c>
      <c r="O47" s="210">
        <f>N47/M47*100</f>
        <v>60</v>
      </c>
      <c r="P47" s="67">
        <v>0</v>
      </c>
      <c r="Q47" s="67">
        <v>500.01</v>
      </c>
      <c r="R47" s="210">
        <v>0</v>
      </c>
      <c r="S47" s="67"/>
      <c r="T47" s="67"/>
      <c r="U47" s="210" t="s">
        <v>17</v>
      </c>
      <c r="V47" s="67"/>
      <c r="W47" s="67"/>
      <c r="X47" s="210" t="s">
        <v>17</v>
      </c>
      <c r="Y47" s="67"/>
      <c r="Z47" s="67"/>
      <c r="AA47" s="210" t="s">
        <v>17</v>
      </c>
      <c r="AB47" s="67"/>
      <c r="AC47" s="67"/>
      <c r="AD47" s="210" t="s">
        <v>17</v>
      </c>
      <c r="AE47" s="67"/>
      <c r="AF47" s="67"/>
      <c r="AG47" s="210" t="s">
        <v>17</v>
      </c>
      <c r="AH47" s="67"/>
      <c r="AI47" s="68"/>
    </row>
    <row r="48" spans="1:35" ht="12.75" x14ac:dyDescent="0.2">
      <c r="A48" s="73">
        <v>3292</v>
      </c>
      <c r="B48" s="64" t="s">
        <v>98</v>
      </c>
      <c r="C48" s="65"/>
      <c r="D48" s="71">
        <f t="shared" si="4"/>
        <v>0</v>
      </c>
      <c r="E48" s="71">
        <f t="shared" si="4"/>
        <v>0</v>
      </c>
      <c r="F48" s="210" t="s">
        <v>17</v>
      </c>
      <c r="G48" s="67"/>
      <c r="H48" s="67"/>
      <c r="I48" s="210" t="s">
        <v>17</v>
      </c>
      <c r="J48" s="67"/>
      <c r="K48" s="67"/>
      <c r="L48" s="210" t="s">
        <v>17</v>
      </c>
      <c r="M48" s="67"/>
      <c r="N48" s="67"/>
      <c r="O48" s="210" t="s">
        <v>17</v>
      </c>
      <c r="P48" s="67"/>
      <c r="Q48" s="67"/>
      <c r="R48" s="210" t="s">
        <v>17</v>
      </c>
      <c r="S48" s="67"/>
      <c r="T48" s="67"/>
      <c r="U48" s="210" t="s">
        <v>17</v>
      </c>
      <c r="V48" s="67"/>
      <c r="W48" s="67"/>
      <c r="X48" s="210" t="s">
        <v>17</v>
      </c>
      <c r="Y48" s="67"/>
      <c r="Z48" s="67"/>
      <c r="AA48" s="210" t="s">
        <v>17</v>
      </c>
      <c r="AB48" s="67"/>
      <c r="AC48" s="67"/>
      <c r="AD48" s="210" t="s">
        <v>17</v>
      </c>
      <c r="AE48" s="67"/>
      <c r="AF48" s="67"/>
      <c r="AG48" s="210" t="s">
        <v>17</v>
      </c>
      <c r="AH48" s="67"/>
      <c r="AI48" s="68"/>
    </row>
    <row r="49" spans="1:35" ht="12.75" x14ac:dyDescent="0.2">
      <c r="A49" s="73">
        <v>3293</v>
      </c>
      <c r="B49" s="64" t="s">
        <v>99</v>
      </c>
      <c r="C49" s="65">
        <v>0</v>
      </c>
      <c r="D49" s="71">
        <f t="shared" si="4"/>
        <v>0</v>
      </c>
      <c r="E49" s="71">
        <f t="shared" si="4"/>
        <v>0</v>
      </c>
      <c r="F49" s="210" t="s">
        <v>17</v>
      </c>
      <c r="G49" s="67">
        <v>0</v>
      </c>
      <c r="H49" s="67">
        <v>0</v>
      </c>
      <c r="I49" s="210" t="s">
        <v>17</v>
      </c>
      <c r="J49" s="67"/>
      <c r="K49" s="67"/>
      <c r="L49" s="210" t="s">
        <v>17</v>
      </c>
      <c r="M49" s="67"/>
      <c r="N49" s="67"/>
      <c r="O49" s="210" t="s">
        <v>17</v>
      </c>
      <c r="P49" s="67">
        <v>0</v>
      </c>
      <c r="Q49" s="67">
        <v>0</v>
      </c>
      <c r="R49" s="210" t="s">
        <v>17</v>
      </c>
      <c r="S49" s="67"/>
      <c r="T49" s="67"/>
      <c r="U49" s="210" t="s">
        <v>17</v>
      </c>
      <c r="V49" s="67"/>
      <c r="W49" s="67"/>
      <c r="X49" s="210" t="s">
        <v>17</v>
      </c>
      <c r="Y49" s="67"/>
      <c r="Z49" s="67"/>
      <c r="AA49" s="210" t="s">
        <v>17</v>
      </c>
      <c r="AB49" s="67"/>
      <c r="AC49" s="67"/>
      <c r="AD49" s="210" t="s">
        <v>17</v>
      </c>
      <c r="AE49" s="67"/>
      <c r="AF49" s="67"/>
      <c r="AG49" s="210" t="s">
        <v>17</v>
      </c>
      <c r="AH49" s="67"/>
      <c r="AI49" s="68"/>
    </row>
    <row r="50" spans="1:35" ht="12.75" x14ac:dyDescent="0.2">
      <c r="A50" s="73">
        <v>3294</v>
      </c>
      <c r="B50" s="64" t="s">
        <v>100</v>
      </c>
      <c r="C50" s="65">
        <v>350</v>
      </c>
      <c r="D50" s="71">
        <f t="shared" si="4"/>
        <v>1500</v>
      </c>
      <c r="E50" s="71">
        <f t="shared" si="4"/>
        <v>800</v>
      </c>
      <c r="F50" s="210">
        <f t="shared" si="1"/>
        <v>53.333333333333336</v>
      </c>
      <c r="G50" s="67">
        <v>0</v>
      </c>
      <c r="H50" s="67">
        <v>0</v>
      </c>
      <c r="I50" s="210" t="s">
        <v>17</v>
      </c>
      <c r="J50" s="67"/>
      <c r="K50" s="67"/>
      <c r="L50" s="210" t="s">
        <v>17</v>
      </c>
      <c r="M50" s="67"/>
      <c r="N50" s="67"/>
      <c r="O50" s="210" t="s">
        <v>17</v>
      </c>
      <c r="P50" s="67">
        <v>1500</v>
      </c>
      <c r="Q50" s="67">
        <v>800</v>
      </c>
      <c r="R50" s="210">
        <f>Q50/P50*100</f>
        <v>53.333333333333336</v>
      </c>
      <c r="S50" s="67"/>
      <c r="T50" s="67"/>
      <c r="U50" s="210" t="s">
        <v>17</v>
      </c>
      <c r="V50" s="67"/>
      <c r="W50" s="67"/>
      <c r="X50" s="210" t="s">
        <v>17</v>
      </c>
      <c r="Y50" s="67"/>
      <c r="Z50" s="67"/>
      <c r="AA50" s="210" t="s">
        <v>17</v>
      </c>
      <c r="AB50" s="67"/>
      <c r="AC50" s="67"/>
      <c r="AD50" s="210" t="s">
        <v>17</v>
      </c>
      <c r="AE50" s="67"/>
      <c r="AF50" s="67"/>
      <c r="AG50" s="210" t="s">
        <v>17</v>
      </c>
      <c r="AH50" s="67"/>
      <c r="AI50" s="68"/>
    </row>
    <row r="51" spans="1:35" ht="12.75" x14ac:dyDescent="0.2">
      <c r="A51" s="73">
        <v>3295</v>
      </c>
      <c r="B51" s="64" t="s">
        <v>101</v>
      </c>
      <c r="C51" s="65">
        <v>10200</v>
      </c>
      <c r="D51" s="71">
        <f t="shared" si="4"/>
        <v>20400</v>
      </c>
      <c r="E51" s="71">
        <f t="shared" si="4"/>
        <v>30370.5</v>
      </c>
      <c r="F51" s="210">
        <f t="shared" si="1"/>
        <v>148.875</v>
      </c>
      <c r="G51" s="67"/>
      <c r="H51" s="67"/>
      <c r="I51" s="210" t="s">
        <v>17</v>
      </c>
      <c r="J51" s="67"/>
      <c r="K51" s="67"/>
      <c r="L51" s="210" t="s">
        <v>17</v>
      </c>
      <c r="M51" s="67"/>
      <c r="N51" s="67"/>
      <c r="O51" s="210" t="s">
        <v>17</v>
      </c>
      <c r="P51" s="67">
        <v>0</v>
      </c>
      <c r="Q51" s="67">
        <v>150</v>
      </c>
      <c r="R51" s="210">
        <v>0</v>
      </c>
      <c r="S51" s="67"/>
      <c r="T51" s="67"/>
      <c r="U51" s="210" t="s">
        <v>17</v>
      </c>
      <c r="V51" s="67">
        <v>20400</v>
      </c>
      <c r="W51" s="67">
        <v>30220.5</v>
      </c>
      <c r="X51" s="210">
        <f>W51/V51*100</f>
        <v>148.13970588235296</v>
      </c>
      <c r="Y51" s="67"/>
      <c r="Z51" s="67"/>
      <c r="AA51" s="210" t="s">
        <v>17</v>
      </c>
      <c r="AB51" s="67"/>
      <c r="AC51" s="67"/>
      <c r="AD51" s="210" t="s">
        <v>17</v>
      </c>
      <c r="AE51" s="67"/>
      <c r="AF51" s="67"/>
      <c r="AG51" s="210" t="s">
        <v>17</v>
      </c>
      <c r="AH51" s="67"/>
      <c r="AI51" s="68"/>
    </row>
    <row r="52" spans="1:35" ht="12.75" x14ac:dyDescent="0.2">
      <c r="A52" s="73">
        <v>3296</v>
      </c>
      <c r="B52" s="64" t="s">
        <v>102</v>
      </c>
      <c r="C52" s="65"/>
      <c r="D52" s="71">
        <f t="shared" si="4"/>
        <v>0</v>
      </c>
      <c r="E52" s="71">
        <f t="shared" si="4"/>
        <v>69856.25</v>
      </c>
      <c r="F52" s="210" t="s">
        <v>17</v>
      </c>
      <c r="G52" s="67"/>
      <c r="H52" s="67"/>
      <c r="I52" s="210" t="s">
        <v>17</v>
      </c>
      <c r="J52" s="67"/>
      <c r="K52" s="67"/>
      <c r="L52" s="210" t="s">
        <v>17</v>
      </c>
      <c r="M52" s="67"/>
      <c r="N52" s="67"/>
      <c r="O52" s="210" t="s">
        <v>17</v>
      </c>
      <c r="P52" s="67">
        <v>0</v>
      </c>
      <c r="Q52" s="67">
        <v>0</v>
      </c>
      <c r="R52" s="210" t="s">
        <v>17</v>
      </c>
      <c r="S52" s="67"/>
      <c r="T52" s="67"/>
      <c r="U52" s="210" t="s">
        <v>17</v>
      </c>
      <c r="V52" s="67">
        <v>0</v>
      </c>
      <c r="W52" s="67">
        <v>69856.25</v>
      </c>
      <c r="X52" s="210">
        <v>0</v>
      </c>
      <c r="Y52" s="67"/>
      <c r="Z52" s="67"/>
      <c r="AA52" s="210" t="s">
        <v>17</v>
      </c>
      <c r="AB52" s="67"/>
      <c r="AC52" s="67"/>
      <c r="AD52" s="210" t="s">
        <v>17</v>
      </c>
      <c r="AE52" s="67"/>
      <c r="AF52" s="67"/>
      <c r="AG52" s="210" t="s">
        <v>17</v>
      </c>
      <c r="AH52" s="67"/>
      <c r="AI52" s="68"/>
    </row>
    <row r="53" spans="1:35" ht="12.75" x14ac:dyDescent="0.2">
      <c r="A53" s="73">
        <v>3299</v>
      </c>
      <c r="B53" s="64" t="s">
        <v>103</v>
      </c>
      <c r="C53" s="65">
        <v>7980</v>
      </c>
      <c r="D53" s="71">
        <f t="shared" si="4"/>
        <v>96349</v>
      </c>
      <c r="E53" s="71">
        <f t="shared" si="4"/>
        <v>33707.89</v>
      </c>
      <c r="F53" s="210">
        <f t="shared" si="1"/>
        <v>34.985199638813064</v>
      </c>
      <c r="G53" s="67">
        <v>0</v>
      </c>
      <c r="H53" s="67">
        <v>0</v>
      </c>
      <c r="I53" s="210" t="s">
        <v>17</v>
      </c>
      <c r="J53" s="67">
        <v>29599</v>
      </c>
      <c r="K53" s="67">
        <v>630</v>
      </c>
      <c r="L53" s="210">
        <f>K53/J53*100</f>
        <v>2.1284502854826175</v>
      </c>
      <c r="M53" s="67">
        <v>34750</v>
      </c>
      <c r="N53" s="67">
        <v>1340</v>
      </c>
      <c r="O53" s="210">
        <f>N53/M53*100</f>
        <v>3.8561151079136691</v>
      </c>
      <c r="P53" s="67">
        <v>32000</v>
      </c>
      <c r="Q53" s="67">
        <v>31737.89</v>
      </c>
      <c r="R53" s="210">
        <f>Q53/P53*100</f>
        <v>99.180906250000007</v>
      </c>
      <c r="S53" s="67"/>
      <c r="T53" s="67"/>
      <c r="U53" s="210" t="s">
        <v>17</v>
      </c>
      <c r="V53" s="67"/>
      <c r="W53" s="67"/>
      <c r="X53" s="210" t="s">
        <v>17</v>
      </c>
      <c r="Y53" s="67"/>
      <c r="Z53" s="67"/>
      <c r="AA53" s="210" t="s">
        <v>17</v>
      </c>
      <c r="AB53" s="67"/>
      <c r="AC53" s="67"/>
      <c r="AD53" s="210" t="s">
        <v>17</v>
      </c>
      <c r="AE53" s="67"/>
      <c r="AF53" s="67"/>
      <c r="AG53" s="210" t="s">
        <v>17</v>
      </c>
      <c r="AH53" s="67"/>
      <c r="AI53" s="68"/>
    </row>
    <row r="54" spans="1:35" s="16" customFormat="1" ht="16.5" customHeight="1" x14ac:dyDescent="0.2">
      <c r="A54" s="63">
        <v>34</v>
      </c>
      <c r="B54" s="70" t="s">
        <v>104</v>
      </c>
      <c r="C54" s="65">
        <f>SUM(C55)</f>
        <v>4846</v>
      </c>
      <c r="D54" s="71">
        <f t="shared" si="4"/>
        <v>10000</v>
      </c>
      <c r="E54" s="71">
        <f t="shared" si="4"/>
        <v>63267.1</v>
      </c>
      <c r="F54" s="210">
        <f t="shared" si="1"/>
        <v>632.67100000000005</v>
      </c>
      <c r="G54" s="65">
        <f t="shared" ref="G54:AH54" si="5">SUM(G55)</f>
        <v>0</v>
      </c>
      <c r="H54" s="65">
        <f t="shared" si="5"/>
        <v>0</v>
      </c>
      <c r="I54" s="210" t="s">
        <v>17</v>
      </c>
      <c r="J54" s="65">
        <f t="shared" si="5"/>
        <v>5</v>
      </c>
      <c r="K54" s="65">
        <f t="shared" si="5"/>
        <v>1.88</v>
      </c>
      <c r="L54" s="210">
        <f>K54/J54*100</f>
        <v>37.6</v>
      </c>
      <c r="M54" s="65">
        <f t="shared" si="5"/>
        <v>0</v>
      </c>
      <c r="N54" s="65">
        <f t="shared" si="5"/>
        <v>0</v>
      </c>
      <c r="O54" s="210">
        <v>0</v>
      </c>
      <c r="P54" s="65">
        <f t="shared" si="5"/>
        <v>9995</v>
      </c>
      <c r="Q54" s="65">
        <f t="shared" si="5"/>
        <v>7449.3</v>
      </c>
      <c r="R54" s="210">
        <f>Q54/P54*100</f>
        <v>74.530265132566285</v>
      </c>
      <c r="S54" s="65">
        <f t="shared" si="5"/>
        <v>0</v>
      </c>
      <c r="T54" s="65">
        <f t="shared" si="5"/>
        <v>0</v>
      </c>
      <c r="U54" s="210" t="s">
        <v>17</v>
      </c>
      <c r="V54" s="65">
        <f t="shared" si="5"/>
        <v>0</v>
      </c>
      <c r="W54" s="65">
        <f t="shared" si="5"/>
        <v>55815.92</v>
      </c>
      <c r="X54" s="210" t="s">
        <v>17</v>
      </c>
      <c r="Y54" s="65">
        <f t="shared" si="5"/>
        <v>0</v>
      </c>
      <c r="Z54" s="65">
        <f t="shared" si="5"/>
        <v>0</v>
      </c>
      <c r="AA54" s="210" t="s">
        <v>17</v>
      </c>
      <c r="AB54" s="65">
        <f t="shared" si="5"/>
        <v>0</v>
      </c>
      <c r="AC54" s="65">
        <f t="shared" si="5"/>
        <v>0</v>
      </c>
      <c r="AD54" s="210" t="s">
        <v>17</v>
      </c>
      <c r="AE54" s="65">
        <f t="shared" si="5"/>
        <v>0</v>
      </c>
      <c r="AF54" s="65">
        <f t="shared" si="5"/>
        <v>0</v>
      </c>
      <c r="AG54" s="210" t="s">
        <v>17</v>
      </c>
      <c r="AH54" s="65">
        <f t="shared" si="5"/>
        <v>0</v>
      </c>
      <c r="AI54" s="72"/>
    </row>
    <row r="55" spans="1:35" s="16" customFormat="1" ht="15" customHeight="1" x14ac:dyDescent="0.2">
      <c r="A55" s="63">
        <v>343</v>
      </c>
      <c r="B55" s="70" t="s">
        <v>105</v>
      </c>
      <c r="C55" s="65">
        <f>SUM(C56,C57,C58,C59)</f>
        <v>4846</v>
      </c>
      <c r="D55" s="71">
        <f t="shared" si="4"/>
        <v>10000</v>
      </c>
      <c r="E55" s="71">
        <f t="shared" si="4"/>
        <v>63267.1</v>
      </c>
      <c r="F55" s="210">
        <f t="shared" si="1"/>
        <v>632.67100000000005</v>
      </c>
      <c r="G55" s="65">
        <f>SUM(G56,G57,G58,G59)</f>
        <v>0</v>
      </c>
      <c r="H55" s="65">
        <f>SUM(H56,H57,H58,H59)</f>
        <v>0</v>
      </c>
      <c r="I55" s="210" t="s">
        <v>17</v>
      </c>
      <c r="J55" s="65">
        <f>SUM(J56,J57,J58,J59)</f>
        <v>5</v>
      </c>
      <c r="K55" s="65">
        <f>SUM(K56,K57,K58,K59)</f>
        <v>1.88</v>
      </c>
      <c r="L55" s="210">
        <f>K55/J55*100</f>
        <v>37.6</v>
      </c>
      <c r="M55" s="65">
        <f>SUM(M56,M57,M58,M59)</f>
        <v>0</v>
      </c>
      <c r="N55" s="65">
        <f>SUM(N56,N57,N58,N59)</f>
        <v>0</v>
      </c>
      <c r="O55" s="210">
        <v>0</v>
      </c>
      <c r="P55" s="65">
        <f>SUM(P56,P57,P58,P59)</f>
        <v>9995</v>
      </c>
      <c r="Q55" s="65">
        <f>SUM(Q56,Q57,Q58,Q59)</f>
        <v>7449.3</v>
      </c>
      <c r="R55" s="210">
        <f>Q55/P55*100</f>
        <v>74.530265132566285</v>
      </c>
      <c r="S55" s="65">
        <f>SUM(S56,S57,S58,S59)</f>
        <v>0</v>
      </c>
      <c r="T55" s="65">
        <f>SUM(T56,T57,T58,T59)</f>
        <v>0</v>
      </c>
      <c r="U55" s="210" t="s">
        <v>17</v>
      </c>
      <c r="V55" s="65">
        <f>SUM(V56,V57,V58,V59)</f>
        <v>0</v>
      </c>
      <c r="W55" s="65">
        <f>SUM(W56,W57,W58,W59)</f>
        <v>55815.92</v>
      </c>
      <c r="X55" s="210" t="s">
        <v>17</v>
      </c>
      <c r="Y55" s="65">
        <f>SUM(Y56,Y57,Y58,Y59)</f>
        <v>0</v>
      </c>
      <c r="Z55" s="65">
        <f>SUM(Z56,Z57,Z58,Z59)</f>
        <v>0</v>
      </c>
      <c r="AA55" s="210" t="s">
        <v>17</v>
      </c>
      <c r="AB55" s="65">
        <f>SUM(AB56,AB57,AB58,AB59)</f>
        <v>0</v>
      </c>
      <c r="AC55" s="65">
        <f>SUM(AC56,AC57,AC58,AC59)</f>
        <v>0</v>
      </c>
      <c r="AD55" s="210" t="s">
        <v>17</v>
      </c>
      <c r="AE55" s="65">
        <f>SUM(AE56,AE57,AE58,AE59)</f>
        <v>0</v>
      </c>
      <c r="AF55" s="65">
        <f>SUM(AF56,AF57,AF58,AF59)</f>
        <v>0</v>
      </c>
      <c r="AG55" s="210" t="s">
        <v>17</v>
      </c>
      <c r="AH55" s="65">
        <f>SUM(AH56,AH57,AH58,AH59)</f>
        <v>0</v>
      </c>
      <c r="AI55" s="72"/>
    </row>
    <row r="56" spans="1:35" ht="12.75" x14ac:dyDescent="0.2">
      <c r="A56" s="73">
        <v>3431</v>
      </c>
      <c r="B56" s="64" t="s">
        <v>106</v>
      </c>
      <c r="C56" s="65">
        <v>4846</v>
      </c>
      <c r="D56" s="71">
        <f t="shared" si="4"/>
        <v>10000</v>
      </c>
      <c r="E56" s="71">
        <f t="shared" si="4"/>
        <v>7451.18</v>
      </c>
      <c r="F56" s="210">
        <f t="shared" si="1"/>
        <v>74.511800000000008</v>
      </c>
      <c r="G56" s="67">
        <v>0</v>
      </c>
      <c r="H56" s="67">
        <v>0</v>
      </c>
      <c r="I56" s="210" t="s">
        <v>17</v>
      </c>
      <c r="J56" s="67">
        <v>5</v>
      </c>
      <c r="K56" s="67">
        <v>1.88</v>
      </c>
      <c r="L56" s="210">
        <f>K56/J56*100</f>
        <v>37.6</v>
      </c>
      <c r="M56" s="67">
        <v>0</v>
      </c>
      <c r="N56" s="67">
        <v>0</v>
      </c>
      <c r="O56" s="210">
        <v>0</v>
      </c>
      <c r="P56" s="67">
        <v>9995</v>
      </c>
      <c r="Q56" s="67">
        <v>7449.3</v>
      </c>
      <c r="R56" s="210">
        <f>Q56/P56*100</f>
        <v>74.530265132566285</v>
      </c>
      <c r="S56" s="67"/>
      <c r="T56" s="67"/>
      <c r="U56" s="210" t="s">
        <v>17</v>
      </c>
      <c r="V56" s="67"/>
      <c r="W56" s="67"/>
      <c r="X56" s="210" t="s">
        <v>17</v>
      </c>
      <c r="Y56" s="67"/>
      <c r="Z56" s="67"/>
      <c r="AA56" s="210" t="s">
        <v>17</v>
      </c>
      <c r="AB56" s="67"/>
      <c r="AC56" s="67"/>
      <c r="AD56" s="210" t="s">
        <v>17</v>
      </c>
      <c r="AE56" s="67"/>
      <c r="AF56" s="67"/>
      <c r="AG56" s="210" t="s">
        <v>17</v>
      </c>
      <c r="AH56" s="67"/>
      <c r="AI56" s="68"/>
    </row>
    <row r="57" spans="1:35" ht="12.75" customHeight="1" x14ac:dyDescent="0.2">
      <c r="A57" s="73">
        <v>3432</v>
      </c>
      <c r="B57" s="64" t="s">
        <v>107</v>
      </c>
      <c r="C57" s="65"/>
      <c r="D57" s="71">
        <f t="shared" si="4"/>
        <v>0</v>
      </c>
      <c r="E57" s="71">
        <f t="shared" si="4"/>
        <v>0</v>
      </c>
      <c r="F57" s="210" t="s">
        <v>17</v>
      </c>
      <c r="G57" s="67"/>
      <c r="H57" s="67"/>
      <c r="I57" s="210" t="s">
        <v>17</v>
      </c>
      <c r="J57" s="67"/>
      <c r="K57" s="67"/>
      <c r="L57" s="210" t="s">
        <v>17</v>
      </c>
      <c r="M57" s="67"/>
      <c r="N57" s="67"/>
      <c r="O57" s="210" t="s">
        <v>17</v>
      </c>
      <c r="P57" s="67"/>
      <c r="Q57" s="67"/>
      <c r="R57" s="210" t="s">
        <v>17</v>
      </c>
      <c r="S57" s="67"/>
      <c r="T57" s="67"/>
      <c r="U57" s="210" t="s">
        <v>17</v>
      </c>
      <c r="V57" s="67"/>
      <c r="W57" s="67"/>
      <c r="X57" s="210" t="s">
        <v>17</v>
      </c>
      <c r="Y57" s="67"/>
      <c r="Z57" s="67"/>
      <c r="AA57" s="210" t="s">
        <v>17</v>
      </c>
      <c r="AB57" s="67"/>
      <c r="AC57" s="67"/>
      <c r="AD57" s="210" t="s">
        <v>17</v>
      </c>
      <c r="AE57" s="67"/>
      <c r="AF57" s="67"/>
      <c r="AG57" s="210" t="s">
        <v>17</v>
      </c>
      <c r="AH57" s="67"/>
      <c r="AI57" s="68"/>
    </row>
    <row r="58" spans="1:35" ht="12.75" x14ac:dyDescent="0.2">
      <c r="A58" s="73">
        <v>3433</v>
      </c>
      <c r="B58" s="64" t="s">
        <v>108</v>
      </c>
      <c r="C58" s="65"/>
      <c r="D58" s="71">
        <f t="shared" si="4"/>
        <v>0</v>
      </c>
      <c r="E58" s="71">
        <f t="shared" si="4"/>
        <v>55815.92</v>
      </c>
      <c r="F58" s="210">
        <v>0</v>
      </c>
      <c r="G58" s="67"/>
      <c r="H58" s="67"/>
      <c r="I58" s="210" t="s">
        <v>17</v>
      </c>
      <c r="J58" s="67"/>
      <c r="K58" s="67"/>
      <c r="L58" s="210" t="s">
        <v>17</v>
      </c>
      <c r="M58" s="67"/>
      <c r="N58" s="67"/>
      <c r="O58" s="210" t="s">
        <v>17</v>
      </c>
      <c r="P58" s="67">
        <v>0</v>
      </c>
      <c r="Q58" s="67">
        <v>0</v>
      </c>
      <c r="R58" s="210">
        <v>0</v>
      </c>
      <c r="S58" s="67"/>
      <c r="T58" s="67"/>
      <c r="U58" s="210" t="s">
        <v>17</v>
      </c>
      <c r="V58" s="67"/>
      <c r="W58" s="67">
        <v>55815.92</v>
      </c>
      <c r="X58" s="210" t="s">
        <v>17</v>
      </c>
      <c r="Y58" s="67"/>
      <c r="Z58" s="67"/>
      <c r="AA58" s="210" t="s">
        <v>17</v>
      </c>
      <c r="AB58" s="67"/>
      <c r="AC58" s="67"/>
      <c r="AD58" s="210" t="s">
        <v>17</v>
      </c>
      <c r="AE58" s="67"/>
      <c r="AF58" s="67"/>
      <c r="AG58" s="210" t="s">
        <v>17</v>
      </c>
      <c r="AH58" s="67"/>
      <c r="AI58" s="68"/>
    </row>
    <row r="59" spans="1:35" ht="12.75" x14ac:dyDescent="0.2">
      <c r="A59" s="73">
        <v>3434</v>
      </c>
      <c r="B59" s="64" t="s">
        <v>109</v>
      </c>
      <c r="C59" s="65"/>
      <c r="D59" s="71">
        <f t="shared" si="4"/>
        <v>0</v>
      </c>
      <c r="E59" s="71">
        <f t="shared" si="4"/>
        <v>0</v>
      </c>
      <c r="F59" s="210" t="s">
        <v>17</v>
      </c>
      <c r="G59" s="67"/>
      <c r="H59" s="67"/>
      <c r="I59" s="210" t="s">
        <v>17</v>
      </c>
      <c r="J59" s="67"/>
      <c r="K59" s="67"/>
      <c r="L59" s="210" t="s">
        <v>17</v>
      </c>
      <c r="M59" s="67"/>
      <c r="N59" s="67"/>
      <c r="O59" s="210" t="s">
        <v>17</v>
      </c>
      <c r="P59" s="67">
        <v>0</v>
      </c>
      <c r="Q59" s="67"/>
      <c r="R59" s="210" t="s">
        <v>17</v>
      </c>
      <c r="S59" s="67"/>
      <c r="T59" s="67"/>
      <c r="U59" s="210" t="s">
        <v>17</v>
      </c>
      <c r="V59" s="67"/>
      <c r="W59" s="67"/>
      <c r="X59" s="210" t="s">
        <v>17</v>
      </c>
      <c r="Y59" s="67"/>
      <c r="Z59" s="67"/>
      <c r="AA59" s="210" t="s">
        <v>17</v>
      </c>
      <c r="AB59" s="67"/>
      <c r="AC59" s="67"/>
      <c r="AD59" s="210" t="s">
        <v>17</v>
      </c>
      <c r="AE59" s="67"/>
      <c r="AF59" s="67"/>
      <c r="AG59" s="210" t="s">
        <v>17</v>
      </c>
      <c r="AH59" s="67"/>
      <c r="AI59" s="68"/>
    </row>
    <row r="60" spans="1:35" s="16" customFormat="1" ht="23.25" customHeight="1" x14ac:dyDescent="0.2">
      <c r="A60" s="63">
        <v>37</v>
      </c>
      <c r="B60" s="70" t="s">
        <v>110</v>
      </c>
      <c r="C60" s="65">
        <f>C61</f>
        <v>10769</v>
      </c>
      <c r="D60" s="71">
        <f t="shared" si="4"/>
        <v>59820</v>
      </c>
      <c r="E60" s="71">
        <f t="shared" si="4"/>
        <v>9004.6</v>
      </c>
      <c r="F60" s="210">
        <f t="shared" si="1"/>
        <v>15.052825142092946</v>
      </c>
      <c r="G60" s="65">
        <f t="shared" ref="G60:AH61" si="6">G61</f>
        <v>0</v>
      </c>
      <c r="H60" s="65">
        <f t="shared" si="6"/>
        <v>0</v>
      </c>
      <c r="I60" s="210" t="s">
        <v>17</v>
      </c>
      <c r="J60" s="65">
        <f t="shared" si="6"/>
        <v>0</v>
      </c>
      <c r="K60" s="65">
        <f t="shared" si="6"/>
        <v>0</v>
      </c>
      <c r="L60" s="210" t="s">
        <v>17</v>
      </c>
      <c r="M60" s="65">
        <f t="shared" si="6"/>
        <v>0</v>
      </c>
      <c r="N60" s="65">
        <f t="shared" si="6"/>
        <v>0</v>
      </c>
      <c r="O60" s="210" t="s">
        <v>17</v>
      </c>
      <c r="P60" s="65">
        <f t="shared" si="6"/>
        <v>0</v>
      </c>
      <c r="Q60" s="65">
        <f t="shared" si="6"/>
        <v>0</v>
      </c>
      <c r="R60" s="210" t="s">
        <v>17</v>
      </c>
      <c r="S60" s="65">
        <f t="shared" si="6"/>
        <v>0</v>
      </c>
      <c r="T60" s="65">
        <f t="shared" si="6"/>
        <v>0</v>
      </c>
      <c r="U60" s="210" t="s">
        <v>17</v>
      </c>
      <c r="V60" s="65">
        <f>V61</f>
        <v>59820</v>
      </c>
      <c r="W60" s="65">
        <f>W61</f>
        <v>9004.6</v>
      </c>
      <c r="X60" s="210">
        <f t="shared" ref="X60:X65" si="7">W60/V60*100</f>
        <v>15.052825142092946</v>
      </c>
      <c r="Y60" s="65">
        <f t="shared" si="6"/>
        <v>0</v>
      </c>
      <c r="Z60" s="65">
        <f t="shared" si="6"/>
        <v>0</v>
      </c>
      <c r="AA60" s="210" t="s">
        <v>17</v>
      </c>
      <c r="AB60" s="65">
        <f t="shared" si="6"/>
        <v>0</v>
      </c>
      <c r="AC60" s="65">
        <f t="shared" si="6"/>
        <v>0</v>
      </c>
      <c r="AD60" s="210" t="s">
        <v>17</v>
      </c>
      <c r="AE60" s="65">
        <f t="shared" si="6"/>
        <v>0</v>
      </c>
      <c r="AF60" s="65">
        <f t="shared" si="6"/>
        <v>0</v>
      </c>
      <c r="AG60" s="210" t="s">
        <v>17</v>
      </c>
      <c r="AH60" s="65">
        <f t="shared" si="6"/>
        <v>0</v>
      </c>
      <c r="AI60" s="72"/>
    </row>
    <row r="61" spans="1:35" s="16" customFormat="1" ht="29.25" customHeight="1" x14ac:dyDescent="0.2">
      <c r="A61" s="63">
        <v>372</v>
      </c>
      <c r="B61" s="70" t="s">
        <v>111</v>
      </c>
      <c r="C61" s="65">
        <f>C62</f>
        <v>10769</v>
      </c>
      <c r="D61" s="71">
        <f t="shared" si="4"/>
        <v>59820</v>
      </c>
      <c r="E61" s="71">
        <f t="shared" si="4"/>
        <v>9004.6</v>
      </c>
      <c r="F61" s="210">
        <f t="shared" si="1"/>
        <v>15.052825142092946</v>
      </c>
      <c r="G61" s="65">
        <f>G62</f>
        <v>0</v>
      </c>
      <c r="H61" s="65">
        <f t="shared" si="6"/>
        <v>0</v>
      </c>
      <c r="I61" s="210" t="s">
        <v>17</v>
      </c>
      <c r="J61" s="65">
        <f t="shared" si="6"/>
        <v>0</v>
      </c>
      <c r="K61" s="65">
        <f t="shared" si="6"/>
        <v>0</v>
      </c>
      <c r="L61" s="210" t="s">
        <v>17</v>
      </c>
      <c r="M61" s="65">
        <f t="shared" si="6"/>
        <v>0</v>
      </c>
      <c r="N61" s="65">
        <f t="shared" si="6"/>
        <v>0</v>
      </c>
      <c r="O61" s="210" t="s">
        <v>17</v>
      </c>
      <c r="P61" s="65">
        <f t="shared" si="6"/>
        <v>0</v>
      </c>
      <c r="Q61" s="65">
        <f t="shared" si="6"/>
        <v>0</v>
      </c>
      <c r="R61" s="210" t="s">
        <v>17</v>
      </c>
      <c r="S61" s="65">
        <f t="shared" si="6"/>
        <v>0</v>
      </c>
      <c r="T61" s="65">
        <f t="shared" si="6"/>
        <v>0</v>
      </c>
      <c r="U61" s="210" t="s">
        <v>17</v>
      </c>
      <c r="V61" s="65">
        <f>V62+V63</f>
        <v>59820</v>
      </c>
      <c r="W61" s="65">
        <f>W62+W63</f>
        <v>9004.6</v>
      </c>
      <c r="X61" s="210">
        <f t="shared" si="7"/>
        <v>15.052825142092946</v>
      </c>
      <c r="Y61" s="65">
        <f t="shared" si="6"/>
        <v>0</v>
      </c>
      <c r="Z61" s="65">
        <f t="shared" si="6"/>
        <v>0</v>
      </c>
      <c r="AA61" s="210" t="s">
        <v>17</v>
      </c>
      <c r="AB61" s="65">
        <f t="shared" si="6"/>
        <v>0</v>
      </c>
      <c r="AC61" s="65">
        <f t="shared" si="6"/>
        <v>0</v>
      </c>
      <c r="AD61" s="210" t="s">
        <v>17</v>
      </c>
      <c r="AE61" s="65">
        <f t="shared" si="6"/>
        <v>0</v>
      </c>
      <c r="AF61" s="65">
        <f t="shared" si="6"/>
        <v>0</v>
      </c>
      <c r="AG61" s="210" t="s">
        <v>17</v>
      </c>
      <c r="AH61" s="65">
        <f t="shared" si="6"/>
        <v>0</v>
      </c>
      <c r="AI61" s="72"/>
    </row>
    <row r="62" spans="1:35" ht="12.75" x14ac:dyDescent="0.2">
      <c r="A62" s="73">
        <v>3721</v>
      </c>
      <c r="B62" s="64" t="s">
        <v>112</v>
      </c>
      <c r="C62" s="65">
        <v>10769</v>
      </c>
      <c r="D62" s="71">
        <f t="shared" si="4"/>
        <v>10000</v>
      </c>
      <c r="E62" s="71">
        <f t="shared" si="4"/>
        <v>9004.6</v>
      </c>
      <c r="F62" s="210">
        <f t="shared" si="1"/>
        <v>90.046000000000006</v>
      </c>
      <c r="G62" s="67"/>
      <c r="H62" s="67"/>
      <c r="I62" s="210" t="s">
        <v>17</v>
      </c>
      <c r="J62" s="67"/>
      <c r="K62" s="67"/>
      <c r="L62" s="210" t="s">
        <v>17</v>
      </c>
      <c r="M62" s="67"/>
      <c r="N62" s="67"/>
      <c r="O62" s="210" t="s">
        <v>17</v>
      </c>
      <c r="P62" s="67"/>
      <c r="Q62" s="67"/>
      <c r="R62" s="210" t="s">
        <v>17</v>
      </c>
      <c r="S62" s="67"/>
      <c r="T62" s="67"/>
      <c r="U62" s="210" t="s">
        <v>17</v>
      </c>
      <c r="V62" s="67">
        <v>10000</v>
      </c>
      <c r="W62" s="67">
        <v>9004.6</v>
      </c>
      <c r="X62" s="210">
        <f t="shared" si="7"/>
        <v>90.046000000000006</v>
      </c>
      <c r="Y62" s="67"/>
      <c r="Z62" s="67"/>
      <c r="AA62" s="210" t="s">
        <v>17</v>
      </c>
      <c r="AB62" s="67"/>
      <c r="AC62" s="67"/>
      <c r="AD62" s="210" t="s">
        <v>17</v>
      </c>
      <c r="AE62" s="67"/>
      <c r="AF62" s="67"/>
      <c r="AG62" s="210" t="s">
        <v>17</v>
      </c>
      <c r="AH62" s="67"/>
      <c r="AI62" s="68"/>
    </row>
    <row r="63" spans="1:35" ht="12.75" x14ac:dyDescent="0.2">
      <c r="A63" s="73">
        <v>3722</v>
      </c>
      <c r="B63" s="64" t="s">
        <v>113</v>
      </c>
      <c r="C63" s="65"/>
      <c r="D63" s="71">
        <f t="shared" si="4"/>
        <v>49820</v>
      </c>
      <c r="E63" s="71">
        <f t="shared" si="4"/>
        <v>0</v>
      </c>
      <c r="F63" s="210">
        <f t="shared" si="1"/>
        <v>0</v>
      </c>
      <c r="G63" s="67"/>
      <c r="H63" s="67"/>
      <c r="I63" s="210" t="s">
        <v>17</v>
      </c>
      <c r="J63" s="67"/>
      <c r="K63" s="67"/>
      <c r="L63" s="210" t="s">
        <v>17</v>
      </c>
      <c r="M63" s="67"/>
      <c r="N63" s="67"/>
      <c r="O63" s="210" t="s">
        <v>17</v>
      </c>
      <c r="P63" s="67"/>
      <c r="Q63" s="67"/>
      <c r="R63" s="210" t="s">
        <v>17</v>
      </c>
      <c r="S63" s="67"/>
      <c r="T63" s="67"/>
      <c r="U63" s="210" t="s">
        <v>17</v>
      </c>
      <c r="V63" s="67">
        <v>49820</v>
      </c>
      <c r="W63" s="67">
        <v>0</v>
      </c>
      <c r="X63" s="210">
        <f t="shared" si="7"/>
        <v>0</v>
      </c>
      <c r="Y63" s="67"/>
      <c r="Z63" s="67"/>
      <c r="AA63" s="210" t="s">
        <v>17</v>
      </c>
      <c r="AB63" s="67"/>
      <c r="AC63" s="67"/>
      <c r="AD63" s="210" t="s">
        <v>17</v>
      </c>
      <c r="AE63" s="67"/>
      <c r="AF63" s="67"/>
      <c r="AG63" s="210" t="s">
        <v>17</v>
      </c>
      <c r="AH63" s="67"/>
      <c r="AI63" s="68"/>
    </row>
    <row r="64" spans="1:35" s="16" customFormat="1" ht="26.25" customHeight="1" x14ac:dyDescent="0.2">
      <c r="A64" s="63">
        <v>4</v>
      </c>
      <c r="B64" s="70" t="s">
        <v>114</v>
      </c>
      <c r="C64" s="65">
        <f>SUM(C65)</f>
        <v>20799</v>
      </c>
      <c r="D64" s="71">
        <f t="shared" si="4"/>
        <v>100000</v>
      </c>
      <c r="E64" s="71">
        <f t="shared" si="4"/>
        <v>79257.67</v>
      </c>
      <c r="F64" s="210">
        <f t="shared" si="1"/>
        <v>79.257670000000005</v>
      </c>
      <c r="G64" s="65">
        <f t="shared" ref="G64:AH64" si="8">SUM(G65)</f>
        <v>0</v>
      </c>
      <c r="H64" s="65">
        <f t="shared" si="8"/>
        <v>0</v>
      </c>
      <c r="I64" s="210" t="s">
        <v>17</v>
      </c>
      <c r="J64" s="65">
        <f t="shared" si="8"/>
        <v>20000</v>
      </c>
      <c r="K64" s="65">
        <f t="shared" si="8"/>
        <v>231</v>
      </c>
      <c r="L64" s="210">
        <f>K64/J64*100</f>
        <v>1.155</v>
      </c>
      <c r="M64" s="65">
        <f t="shared" si="8"/>
        <v>5000</v>
      </c>
      <c r="N64" s="65">
        <f t="shared" si="8"/>
        <v>69554.47</v>
      </c>
      <c r="O64" s="210">
        <f>N64/M64*100</f>
        <v>1391.0894000000001</v>
      </c>
      <c r="P64" s="65">
        <f t="shared" si="8"/>
        <v>56550</v>
      </c>
      <c r="Q64" s="65">
        <f t="shared" si="8"/>
        <v>0</v>
      </c>
      <c r="R64" s="210">
        <f>Q64/P64*100</f>
        <v>0</v>
      </c>
      <c r="S64" s="65">
        <f t="shared" si="8"/>
        <v>0</v>
      </c>
      <c r="T64" s="65">
        <f t="shared" si="8"/>
        <v>0</v>
      </c>
      <c r="U64" s="210" t="s">
        <v>17</v>
      </c>
      <c r="V64" s="65">
        <f t="shared" si="8"/>
        <v>5000</v>
      </c>
      <c r="W64" s="65">
        <f t="shared" si="8"/>
        <v>8746.68</v>
      </c>
      <c r="X64" s="210">
        <f t="shared" si="7"/>
        <v>174.93360000000001</v>
      </c>
      <c r="Y64" s="65">
        <f t="shared" si="8"/>
        <v>0</v>
      </c>
      <c r="Z64" s="65">
        <f t="shared" si="8"/>
        <v>0</v>
      </c>
      <c r="AA64" s="210" t="s">
        <v>17</v>
      </c>
      <c r="AB64" s="65">
        <f t="shared" si="8"/>
        <v>12000</v>
      </c>
      <c r="AC64" s="65">
        <f t="shared" si="8"/>
        <v>0</v>
      </c>
      <c r="AD64" s="210">
        <f>AC64/AB64*100</f>
        <v>0</v>
      </c>
      <c r="AE64" s="65">
        <f t="shared" si="8"/>
        <v>1450</v>
      </c>
      <c r="AF64" s="65">
        <f t="shared" si="8"/>
        <v>725.52</v>
      </c>
      <c r="AG64" s="210">
        <f>AF64/AE64*100</f>
        <v>50.035862068965521</v>
      </c>
      <c r="AH64" s="65">
        <f t="shared" si="8"/>
        <v>0</v>
      </c>
      <c r="AI64" s="72"/>
    </row>
    <row r="65" spans="1:35" ht="27" customHeight="1" x14ac:dyDescent="0.2">
      <c r="A65" s="63">
        <v>42</v>
      </c>
      <c r="B65" s="70" t="s">
        <v>115</v>
      </c>
      <c r="C65" s="65">
        <f>C66+C71+C79</f>
        <v>20799</v>
      </c>
      <c r="D65" s="71">
        <f t="shared" si="4"/>
        <v>100000</v>
      </c>
      <c r="E65" s="71">
        <f t="shared" si="4"/>
        <v>79257.67</v>
      </c>
      <c r="F65" s="210">
        <f t="shared" si="1"/>
        <v>79.257670000000005</v>
      </c>
      <c r="G65" s="65">
        <f>G66+G71+G79</f>
        <v>0</v>
      </c>
      <c r="H65" s="65">
        <f>H66+H71+H79</f>
        <v>0</v>
      </c>
      <c r="I65" s="210" t="s">
        <v>17</v>
      </c>
      <c r="J65" s="65">
        <f>J66+J71+J79</f>
        <v>20000</v>
      </c>
      <c r="K65" s="65">
        <f>K66+K71+K79</f>
        <v>231</v>
      </c>
      <c r="L65" s="210">
        <f>K65/J65*100</f>
        <v>1.155</v>
      </c>
      <c r="M65" s="65">
        <f>M66+M71+M79</f>
        <v>5000</v>
      </c>
      <c r="N65" s="65">
        <f>N66+N71+N79</f>
        <v>69554.47</v>
      </c>
      <c r="O65" s="210">
        <f>N65/M65*100</f>
        <v>1391.0894000000001</v>
      </c>
      <c r="P65" s="65">
        <f>P66+P71+P79</f>
        <v>56550</v>
      </c>
      <c r="Q65" s="65">
        <f>Q66+Q71+Q79</f>
        <v>0</v>
      </c>
      <c r="R65" s="210">
        <f>Q65/P65*100</f>
        <v>0</v>
      </c>
      <c r="S65" s="65">
        <f>S66+S71+S79</f>
        <v>0</v>
      </c>
      <c r="T65" s="65">
        <f>T66+T71+T79</f>
        <v>0</v>
      </c>
      <c r="U65" s="210" t="s">
        <v>17</v>
      </c>
      <c r="V65" s="65">
        <f>V66+V71+V79+V77</f>
        <v>5000</v>
      </c>
      <c r="W65" s="65">
        <f>W66+W71+W79+W77</f>
        <v>8746.68</v>
      </c>
      <c r="X65" s="210">
        <f t="shared" si="7"/>
        <v>174.93360000000001</v>
      </c>
      <c r="Y65" s="65">
        <f>Y66+Y71+Y79</f>
        <v>0</v>
      </c>
      <c r="Z65" s="65">
        <f>Z66+Z71+Z79</f>
        <v>0</v>
      </c>
      <c r="AA65" s="210" t="s">
        <v>17</v>
      </c>
      <c r="AB65" s="65">
        <f>AB66+AB71+AB79</f>
        <v>12000</v>
      </c>
      <c r="AC65" s="65">
        <f>AC66+AC71+AC79</f>
        <v>0</v>
      </c>
      <c r="AD65" s="210">
        <f>AC65/AB65*100</f>
        <v>0</v>
      </c>
      <c r="AE65" s="65">
        <f>AE66+AE71+AE79</f>
        <v>1450</v>
      </c>
      <c r="AF65" s="65">
        <f>AF66+AF71+AF79</f>
        <v>725.52</v>
      </c>
      <c r="AG65" s="210">
        <f>AF65/AE65*100</f>
        <v>50.035862068965521</v>
      </c>
      <c r="AH65" s="65">
        <f>AH66+AH71+AH79</f>
        <v>0</v>
      </c>
      <c r="AI65" s="68"/>
    </row>
    <row r="66" spans="1:35" s="16" customFormat="1" ht="21" customHeight="1" x14ac:dyDescent="0.2">
      <c r="A66" s="63">
        <v>421</v>
      </c>
      <c r="B66" s="70" t="s">
        <v>116</v>
      </c>
      <c r="C66" s="65">
        <f>SUM(C67:C70)</f>
        <v>0</v>
      </c>
      <c r="D66" s="71">
        <f t="shared" si="4"/>
        <v>0</v>
      </c>
      <c r="E66" s="71">
        <f t="shared" si="4"/>
        <v>0</v>
      </c>
      <c r="F66" s="210" t="s">
        <v>17</v>
      </c>
      <c r="G66" s="65">
        <f>SUM(G67:G70)</f>
        <v>0</v>
      </c>
      <c r="H66" s="65">
        <f>SUM(H67:H70)</f>
        <v>0</v>
      </c>
      <c r="I66" s="210" t="s">
        <v>17</v>
      </c>
      <c r="J66" s="65">
        <f>SUM(J67:J70)</f>
        <v>0</v>
      </c>
      <c r="K66" s="65">
        <f>SUM(K67:K70)</f>
        <v>0</v>
      </c>
      <c r="L66" s="210" t="s">
        <v>17</v>
      </c>
      <c r="M66" s="65">
        <f>SUM(M67:M70)</f>
        <v>0</v>
      </c>
      <c r="N66" s="65">
        <f>SUM(N67:N70)</f>
        <v>0</v>
      </c>
      <c r="O66" s="210" t="s">
        <v>17</v>
      </c>
      <c r="P66" s="65">
        <f>SUM(P67:P70)</f>
        <v>0</v>
      </c>
      <c r="Q66" s="65">
        <f>SUM(Q67:Q70)</f>
        <v>0</v>
      </c>
      <c r="R66" s="210" t="s">
        <v>17</v>
      </c>
      <c r="S66" s="65">
        <f>SUM(S67:S70)</f>
        <v>0</v>
      </c>
      <c r="T66" s="65">
        <f>SUM(T67:T70)</f>
        <v>0</v>
      </c>
      <c r="U66" s="210" t="s">
        <v>17</v>
      </c>
      <c r="V66" s="65">
        <f>SUM(V67:V70)</f>
        <v>0</v>
      </c>
      <c r="W66" s="65">
        <f>SUM(W67:W70)</f>
        <v>0</v>
      </c>
      <c r="X66" s="210" t="s">
        <v>17</v>
      </c>
      <c r="Y66" s="65">
        <f>SUM(Y67:Y70)</f>
        <v>0</v>
      </c>
      <c r="Z66" s="65">
        <f>SUM(Z67:Z70)</f>
        <v>0</v>
      </c>
      <c r="AA66" s="210" t="s">
        <v>17</v>
      </c>
      <c r="AB66" s="65">
        <f>SUM(AB67:AB70)</f>
        <v>0</v>
      </c>
      <c r="AC66" s="65">
        <f>SUM(AC67:AC70)</f>
        <v>0</v>
      </c>
      <c r="AD66" s="210" t="s">
        <v>17</v>
      </c>
      <c r="AE66" s="65">
        <f>SUM(AE67:AE70)</f>
        <v>0</v>
      </c>
      <c r="AF66" s="65">
        <f>SUM(AF67:AF70)</f>
        <v>0</v>
      </c>
      <c r="AG66" s="210" t="s">
        <v>17</v>
      </c>
      <c r="AH66" s="65">
        <f>SUM(AH67:AH70)</f>
        <v>0</v>
      </c>
      <c r="AI66" s="72"/>
    </row>
    <row r="67" spans="1:35" ht="12.75" x14ac:dyDescent="0.2">
      <c r="A67" s="73">
        <v>4211</v>
      </c>
      <c r="B67" s="64" t="s">
        <v>117</v>
      </c>
      <c r="C67" s="65"/>
      <c r="D67" s="71">
        <f t="shared" si="4"/>
        <v>0</v>
      </c>
      <c r="E67" s="71">
        <f t="shared" si="4"/>
        <v>0</v>
      </c>
      <c r="F67" s="210" t="s">
        <v>17</v>
      </c>
      <c r="G67" s="67"/>
      <c r="H67" s="67"/>
      <c r="I67" s="210" t="s">
        <v>17</v>
      </c>
      <c r="J67" s="67"/>
      <c r="K67" s="67"/>
      <c r="L67" s="210" t="s">
        <v>17</v>
      </c>
      <c r="M67" s="67"/>
      <c r="N67" s="67"/>
      <c r="O67" s="210" t="s">
        <v>17</v>
      </c>
      <c r="P67" s="67"/>
      <c r="Q67" s="67"/>
      <c r="R67" s="210" t="s">
        <v>17</v>
      </c>
      <c r="S67" s="67"/>
      <c r="T67" s="67"/>
      <c r="U67" s="210" t="s">
        <v>17</v>
      </c>
      <c r="V67" s="67"/>
      <c r="W67" s="67"/>
      <c r="X67" s="210" t="s">
        <v>17</v>
      </c>
      <c r="Y67" s="67"/>
      <c r="Z67" s="67"/>
      <c r="AA67" s="210" t="s">
        <v>17</v>
      </c>
      <c r="AB67" s="67"/>
      <c r="AC67" s="67"/>
      <c r="AD67" s="210" t="s">
        <v>17</v>
      </c>
      <c r="AE67" s="67"/>
      <c r="AF67" s="67"/>
      <c r="AG67" s="210" t="s">
        <v>17</v>
      </c>
      <c r="AH67" s="67"/>
      <c r="AI67" s="68"/>
    </row>
    <row r="68" spans="1:35" ht="12.75" x14ac:dyDescent="0.2">
      <c r="A68" s="73">
        <v>4212</v>
      </c>
      <c r="B68" s="64" t="s">
        <v>118</v>
      </c>
      <c r="C68" s="65"/>
      <c r="D68" s="71">
        <f t="shared" si="4"/>
        <v>0</v>
      </c>
      <c r="E68" s="71">
        <f t="shared" si="4"/>
        <v>0</v>
      </c>
      <c r="F68" s="210" t="s">
        <v>17</v>
      </c>
      <c r="G68" s="67"/>
      <c r="H68" s="67"/>
      <c r="I68" s="210" t="s">
        <v>17</v>
      </c>
      <c r="J68" s="67"/>
      <c r="K68" s="67"/>
      <c r="L68" s="210" t="s">
        <v>17</v>
      </c>
      <c r="M68" s="67"/>
      <c r="N68" s="67"/>
      <c r="O68" s="210" t="s">
        <v>17</v>
      </c>
      <c r="P68" s="67"/>
      <c r="Q68" s="67"/>
      <c r="R68" s="210" t="s">
        <v>17</v>
      </c>
      <c r="S68" s="67"/>
      <c r="T68" s="67"/>
      <c r="U68" s="210" t="s">
        <v>17</v>
      </c>
      <c r="V68" s="67"/>
      <c r="W68" s="67"/>
      <c r="X68" s="210" t="s">
        <v>17</v>
      </c>
      <c r="Y68" s="67"/>
      <c r="Z68" s="67"/>
      <c r="AA68" s="210" t="s">
        <v>17</v>
      </c>
      <c r="AB68" s="67"/>
      <c r="AC68" s="67"/>
      <c r="AD68" s="210" t="s">
        <v>17</v>
      </c>
      <c r="AE68" s="67"/>
      <c r="AF68" s="67"/>
      <c r="AG68" s="210" t="s">
        <v>17</v>
      </c>
      <c r="AH68" s="67"/>
      <c r="AI68" s="68"/>
    </row>
    <row r="69" spans="1:35" ht="12.75" x14ac:dyDescent="0.2">
      <c r="A69" s="73">
        <v>4213</v>
      </c>
      <c r="B69" s="64" t="s">
        <v>119</v>
      </c>
      <c r="C69" s="65"/>
      <c r="D69" s="71">
        <f t="shared" si="4"/>
        <v>0</v>
      </c>
      <c r="E69" s="71">
        <f t="shared" si="4"/>
        <v>0</v>
      </c>
      <c r="F69" s="210" t="s">
        <v>17</v>
      </c>
      <c r="G69" s="67"/>
      <c r="H69" s="67"/>
      <c r="I69" s="210" t="s">
        <v>17</v>
      </c>
      <c r="J69" s="67"/>
      <c r="K69" s="67"/>
      <c r="L69" s="210" t="s">
        <v>17</v>
      </c>
      <c r="M69" s="67"/>
      <c r="N69" s="67"/>
      <c r="O69" s="210" t="s">
        <v>17</v>
      </c>
      <c r="P69" s="67"/>
      <c r="Q69" s="67"/>
      <c r="R69" s="210" t="s">
        <v>17</v>
      </c>
      <c r="S69" s="67"/>
      <c r="T69" s="67"/>
      <c r="U69" s="210" t="s">
        <v>17</v>
      </c>
      <c r="V69" s="67"/>
      <c r="W69" s="67"/>
      <c r="X69" s="210" t="s">
        <v>17</v>
      </c>
      <c r="Y69" s="67"/>
      <c r="Z69" s="67"/>
      <c r="AA69" s="210" t="s">
        <v>17</v>
      </c>
      <c r="AB69" s="67"/>
      <c r="AC69" s="67"/>
      <c r="AD69" s="210" t="s">
        <v>17</v>
      </c>
      <c r="AE69" s="67"/>
      <c r="AF69" s="67"/>
      <c r="AG69" s="210" t="s">
        <v>17</v>
      </c>
      <c r="AH69" s="67"/>
      <c r="AI69" s="68"/>
    </row>
    <row r="70" spans="1:35" ht="12.75" x14ac:dyDescent="0.2">
      <c r="A70" s="73">
        <v>4214</v>
      </c>
      <c r="B70" s="64" t="s">
        <v>120</v>
      </c>
      <c r="C70" s="65"/>
      <c r="D70" s="71">
        <f t="shared" si="4"/>
        <v>0</v>
      </c>
      <c r="E70" s="71">
        <f t="shared" si="4"/>
        <v>0</v>
      </c>
      <c r="F70" s="210" t="s">
        <v>17</v>
      </c>
      <c r="G70" s="67"/>
      <c r="H70" s="67"/>
      <c r="I70" s="210" t="s">
        <v>17</v>
      </c>
      <c r="J70" s="67"/>
      <c r="K70" s="67"/>
      <c r="L70" s="210" t="s">
        <v>17</v>
      </c>
      <c r="M70" s="67"/>
      <c r="N70" s="67"/>
      <c r="O70" s="210" t="s">
        <v>17</v>
      </c>
      <c r="P70" s="67"/>
      <c r="Q70" s="67"/>
      <c r="R70" s="210" t="s">
        <v>17</v>
      </c>
      <c r="S70" s="67"/>
      <c r="T70" s="67"/>
      <c r="U70" s="210" t="s">
        <v>17</v>
      </c>
      <c r="V70" s="67"/>
      <c r="W70" s="67"/>
      <c r="X70" s="210" t="s">
        <v>17</v>
      </c>
      <c r="Y70" s="67"/>
      <c r="Z70" s="67"/>
      <c r="AA70" s="210" t="s">
        <v>17</v>
      </c>
      <c r="AB70" s="67"/>
      <c r="AC70" s="67"/>
      <c r="AD70" s="210" t="s">
        <v>17</v>
      </c>
      <c r="AE70" s="67"/>
      <c r="AF70" s="67"/>
      <c r="AG70" s="210" t="s">
        <v>17</v>
      </c>
      <c r="AH70" s="67"/>
      <c r="AI70" s="68"/>
    </row>
    <row r="71" spans="1:35" s="16" customFormat="1" ht="24" x14ac:dyDescent="0.2">
      <c r="A71" s="63">
        <v>422</v>
      </c>
      <c r="B71" s="70" t="s">
        <v>121</v>
      </c>
      <c r="C71" s="65">
        <f>C72+C73+C74+C75+C76</f>
        <v>19484</v>
      </c>
      <c r="D71" s="71">
        <f t="shared" si="4"/>
        <v>83000</v>
      </c>
      <c r="E71" s="71">
        <f t="shared" si="4"/>
        <v>79026.67</v>
      </c>
      <c r="F71" s="210">
        <f t="shared" si="1"/>
        <v>95.212855421686754</v>
      </c>
      <c r="G71" s="65">
        <f>G72+G73+G74+G75+G76</f>
        <v>0</v>
      </c>
      <c r="H71" s="65">
        <f>H72+H73+H74+H75+H76</f>
        <v>0</v>
      </c>
      <c r="I71" s="210" t="s">
        <v>17</v>
      </c>
      <c r="J71" s="65">
        <f>J72+J73+J74+J75+J76</f>
        <v>20000</v>
      </c>
      <c r="K71" s="65">
        <f>K72+K73+K74+K75+K76</f>
        <v>0</v>
      </c>
      <c r="L71" s="210">
        <f>K71/J71*100</f>
        <v>0</v>
      </c>
      <c r="M71" s="65">
        <f>M72+M73+M74+M75+M76</f>
        <v>5000</v>
      </c>
      <c r="N71" s="65">
        <f>N72+N73+N74+N75+N76</f>
        <v>69554.47</v>
      </c>
      <c r="O71" s="210">
        <f>N71/M71*100</f>
        <v>1391.0894000000001</v>
      </c>
      <c r="P71" s="65">
        <f>P72+P73+P74+P75+P76</f>
        <v>56550</v>
      </c>
      <c r="Q71" s="65">
        <f>Q72+Q73+Q74+Q75+Q76</f>
        <v>0</v>
      </c>
      <c r="R71" s="210">
        <f>Q71/P71*100</f>
        <v>0</v>
      </c>
      <c r="S71" s="65">
        <f>S72+S73+S74+S75+S76</f>
        <v>0</v>
      </c>
      <c r="T71" s="65">
        <f>T72+T73+T74+T75+T76</f>
        <v>0</v>
      </c>
      <c r="U71" s="210" t="s">
        <v>17</v>
      </c>
      <c r="V71" s="65">
        <f>V72+V73+V74+V75+V76</f>
        <v>0</v>
      </c>
      <c r="W71" s="65">
        <f>W72+W73+W74+W75+W76</f>
        <v>8746.68</v>
      </c>
      <c r="X71" s="210" t="s">
        <v>17</v>
      </c>
      <c r="Y71" s="65">
        <f>Y72+Y73+Y74+Y75+Y76</f>
        <v>0</v>
      </c>
      <c r="Z71" s="65">
        <f>Z72+Z73+Z74+Z75+Z76</f>
        <v>0</v>
      </c>
      <c r="AA71" s="210" t="s">
        <v>17</v>
      </c>
      <c r="AB71" s="65">
        <f>AB72+AB73+AB74+AB75+AB76</f>
        <v>0</v>
      </c>
      <c r="AC71" s="65">
        <f>AC72+AC73+AC74+AC75+AC76</f>
        <v>0</v>
      </c>
      <c r="AD71" s="210">
        <v>0</v>
      </c>
      <c r="AE71" s="65">
        <f>AE72+AE73+AE74+AE75+AE76</f>
        <v>1450</v>
      </c>
      <c r="AF71" s="65">
        <f>AF72+AF73+AF74+AF75+AF76</f>
        <v>725.52</v>
      </c>
      <c r="AG71" s="210">
        <f>AF71/AE71*100</f>
        <v>50.035862068965521</v>
      </c>
      <c r="AH71" s="65">
        <f>AH72+AH73+AH74+AH75+AH76</f>
        <v>0</v>
      </c>
      <c r="AI71" s="72"/>
    </row>
    <row r="72" spans="1:35" ht="12.75" x14ac:dyDescent="0.2">
      <c r="A72" s="73">
        <v>4221</v>
      </c>
      <c r="B72" s="64" t="s">
        <v>122</v>
      </c>
      <c r="C72" s="65">
        <v>19484</v>
      </c>
      <c r="D72" s="71">
        <f t="shared" si="4"/>
        <v>16550</v>
      </c>
      <c r="E72" s="71">
        <f t="shared" si="4"/>
        <v>8746.68</v>
      </c>
      <c r="F72" s="210">
        <f t="shared" si="1"/>
        <v>52.850030211480359</v>
      </c>
      <c r="G72" s="67">
        <v>0</v>
      </c>
      <c r="H72" s="67">
        <v>0</v>
      </c>
      <c r="I72" s="210" t="s">
        <v>17</v>
      </c>
      <c r="J72" s="67">
        <v>0</v>
      </c>
      <c r="K72" s="67">
        <v>0</v>
      </c>
      <c r="L72" s="210">
        <v>0</v>
      </c>
      <c r="M72" s="67">
        <v>0</v>
      </c>
      <c r="N72" s="67">
        <v>0</v>
      </c>
      <c r="O72" s="210" t="s">
        <v>17</v>
      </c>
      <c r="P72" s="67">
        <v>16550</v>
      </c>
      <c r="Q72" s="67">
        <v>0</v>
      </c>
      <c r="R72" s="210">
        <f>Q72/P72*100</f>
        <v>0</v>
      </c>
      <c r="S72" s="67"/>
      <c r="T72" s="67"/>
      <c r="U72" s="210" t="s">
        <v>17</v>
      </c>
      <c r="V72" s="67">
        <v>0</v>
      </c>
      <c r="W72" s="67">
        <v>8746.68</v>
      </c>
      <c r="X72" s="210" t="s">
        <v>17</v>
      </c>
      <c r="Y72" s="67"/>
      <c r="Z72" s="67"/>
      <c r="AA72" s="210" t="s">
        <v>17</v>
      </c>
      <c r="AB72" s="67">
        <v>0</v>
      </c>
      <c r="AC72" s="67">
        <v>0</v>
      </c>
      <c r="AD72" s="210">
        <v>0</v>
      </c>
      <c r="AE72" s="67"/>
      <c r="AF72" s="67"/>
      <c r="AG72" s="210" t="s">
        <v>17</v>
      </c>
      <c r="AH72" s="67"/>
      <c r="AI72" s="68"/>
    </row>
    <row r="73" spans="1:35" ht="12.75" x14ac:dyDescent="0.2">
      <c r="A73" s="73">
        <v>4222</v>
      </c>
      <c r="B73" s="64" t="s">
        <v>123</v>
      </c>
      <c r="C73" s="65">
        <v>0</v>
      </c>
      <c r="D73" s="71">
        <f t="shared" ref="D73:E83" si="9">G73+J73+M73+P73+S73+V73+Y73+AB73+AE73+AI73+AH73</f>
        <v>41450</v>
      </c>
      <c r="E73" s="71">
        <f t="shared" si="9"/>
        <v>0</v>
      </c>
      <c r="F73" s="210">
        <f t="shared" si="1"/>
        <v>0</v>
      </c>
      <c r="G73" s="67">
        <v>0</v>
      </c>
      <c r="H73" s="67">
        <v>0</v>
      </c>
      <c r="I73" s="210" t="s">
        <v>17</v>
      </c>
      <c r="J73" s="67">
        <v>0</v>
      </c>
      <c r="K73" s="67">
        <v>0</v>
      </c>
      <c r="L73" s="210">
        <v>0</v>
      </c>
      <c r="M73" s="67"/>
      <c r="N73" s="67"/>
      <c r="O73" s="210" t="s">
        <v>17</v>
      </c>
      <c r="P73" s="67">
        <v>40000</v>
      </c>
      <c r="Q73" s="67">
        <v>0</v>
      </c>
      <c r="R73" s="210" t="s">
        <v>17</v>
      </c>
      <c r="S73" s="67"/>
      <c r="T73" s="67"/>
      <c r="U73" s="210" t="s">
        <v>17</v>
      </c>
      <c r="V73" s="67"/>
      <c r="W73" s="67"/>
      <c r="X73" s="210" t="s">
        <v>17</v>
      </c>
      <c r="Y73" s="67"/>
      <c r="Z73" s="67"/>
      <c r="AA73" s="210" t="s">
        <v>17</v>
      </c>
      <c r="AB73" s="67"/>
      <c r="AC73" s="67"/>
      <c r="AD73" s="210" t="s">
        <v>17</v>
      </c>
      <c r="AE73" s="67">
        <v>1450</v>
      </c>
      <c r="AF73" s="67">
        <v>0</v>
      </c>
      <c r="AG73" s="210">
        <f>AF73/AE73*100</f>
        <v>0</v>
      </c>
      <c r="AH73" s="67"/>
      <c r="AI73" s="68"/>
    </row>
    <row r="74" spans="1:35" ht="12.75" x14ac:dyDescent="0.2">
      <c r="A74" s="73">
        <v>4225</v>
      </c>
      <c r="B74" s="64" t="s">
        <v>124</v>
      </c>
      <c r="C74" s="65"/>
      <c r="D74" s="71">
        <f t="shared" si="9"/>
        <v>0</v>
      </c>
      <c r="E74" s="71">
        <f t="shared" si="9"/>
        <v>0</v>
      </c>
      <c r="F74" s="210" t="s">
        <v>17</v>
      </c>
      <c r="G74" s="67"/>
      <c r="H74" s="67"/>
      <c r="I74" s="210" t="s">
        <v>17</v>
      </c>
      <c r="J74" s="67"/>
      <c r="K74" s="67"/>
      <c r="L74" s="210" t="s">
        <v>17</v>
      </c>
      <c r="M74" s="67">
        <v>0</v>
      </c>
      <c r="N74" s="67"/>
      <c r="O74" s="210" t="s">
        <v>17</v>
      </c>
      <c r="P74" s="67"/>
      <c r="Q74" s="67"/>
      <c r="R74" s="210" t="s">
        <v>17</v>
      </c>
      <c r="S74" s="67"/>
      <c r="T74" s="67"/>
      <c r="U74" s="210" t="s">
        <v>17</v>
      </c>
      <c r="V74" s="67"/>
      <c r="W74" s="67"/>
      <c r="X74" s="210" t="s">
        <v>17</v>
      </c>
      <c r="Y74" s="67"/>
      <c r="Z74" s="67"/>
      <c r="AA74" s="210" t="s">
        <v>17</v>
      </c>
      <c r="AB74" s="67"/>
      <c r="AC74" s="67"/>
      <c r="AD74" s="210" t="s">
        <v>17</v>
      </c>
      <c r="AE74" s="67"/>
      <c r="AF74" s="67"/>
      <c r="AG74" s="210" t="s">
        <v>17</v>
      </c>
      <c r="AH74" s="67"/>
      <c r="AI74" s="68"/>
    </row>
    <row r="75" spans="1:35" ht="12.75" x14ac:dyDescent="0.2">
      <c r="A75" s="73">
        <v>4226</v>
      </c>
      <c r="B75" s="64" t="s">
        <v>125</v>
      </c>
      <c r="C75" s="65">
        <v>0</v>
      </c>
      <c r="D75" s="71">
        <f t="shared" si="9"/>
        <v>10000</v>
      </c>
      <c r="E75" s="71">
        <f t="shared" si="9"/>
        <v>0</v>
      </c>
      <c r="F75" s="210">
        <f>E75/D75*100</f>
        <v>0</v>
      </c>
      <c r="G75" s="67">
        <v>0</v>
      </c>
      <c r="H75" s="67">
        <v>0</v>
      </c>
      <c r="I75" s="210" t="s">
        <v>17</v>
      </c>
      <c r="J75" s="67">
        <v>10000</v>
      </c>
      <c r="K75" s="67">
        <v>0</v>
      </c>
      <c r="L75" s="210" t="s">
        <v>17</v>
      </c>
      <c r="M75" s="67">
        <v>0</v>
      </c>
      <c r="N75" s="67">
        <v>0</v>
      </c>
      <c r="O75" s="210">
        <v>0</v>
      </c>
      <c r="P75" s="67">
        <v>0</v>
      </c>
      <c r="Q75" s="67">
        <v>0</v>
      </c>
      <c r="R75" s="210" t="s">
        <v>17</v>
      </c>
      <c r="S75" s="67"/>
      <c r="T75" s="67"/>
      <c r="U75" s="210" t="s">
        <v>17</v>
      </c>
      <c r="V75" s="67">
        <v>0</v>
      </c>
      <c r="W75" s="67">
        <v>0</v>
      </c>
      <c r="X75" s="210" t="s">
        <v>17</v>
      </c>
      <c r="Y75" s="67"/>
      <c r="Z75" s="67"/>
      <c r="AA75" s="210" t="s">
        <v>17</v>
      </c>
      <c r="AB75" s="67"/>
      <c r="AC75" s="67"/>
      <c r="AD75" s="210" t="s">
        <v>17</v>
      </c>
      <c r="AE75" s="67"/>
      <c r="AF75" s="67"/>
      <c r="AG75" s="210" t="s">
        <v>17</v>
      </c>
      <c r="AH75" s="67"/>
      <c r="AI75" s="68"/>
    </row>
    <row r="76" spans="1:35" ht="12.75" x14ac:dyDescent="0.2">
      <c r="A76" s="73">
        <v>4227</v>
      </c>
      <c r="B76" s="64" t="s">
        <v>126</v>
      </c>
      <c r="C76" s="65"/>
      <c r="D76" s="71">
        <f t="shared" si="9"/>
        <v>15000</v>
      </c>
      <c r="E76" s="71">
        <f t="shared" si="9"/>
        <v>70279.990000000005</v>
      </c>
      <c r="F76" s="210" t="s">
        <v>17</v>
      </c>
      <c r="G76" s="67"/>
      <c r="H76" s="67"/>
      <c r="I76" s="210" t="s">
        <v>17</v>
      </c>
      <c r="J76" s="67">
        <v>10000</v>
      </c>
      <c r="K76" s="67">
        <v>0</v>
      </c>
      <c r="L76" s="210" t="s">
        <v>17</v>
      </c>
      <c r="M76" s="67">
        <v>5000</v>
      </c>
      <c r="N76" s="67">
        <v>69554.47</v>
      </c>
      <c r="O76" s="210">
        <f>N76/M76*100</f>
        <v>1391.0894000000001</v>
      </c>
      <c r="P76" s="67">
        <v>0</v>
      </c>
      <c r="Q76" s="67">
        <v>0</v>
      </c>
      <c r="R76" s="210" t="s">
        <v>17</v>
      </c>
      <c r="S76" s="67"/>
      <c r="T76" s="67"/>
      <c r="U76" s="210" t="s">
        <v>17</v>
      </c>
      <c r="V76" s="67">
        <v>0</v>
      </c>
      <c r="W76" s="67">
        <v>0</v>
      </c>
      <c r="X76" s="210" t="s">
        <v>17</v>
      </c>
      <c r="Y76" s="67"/>
      <c r="Z76" s="67"/>
      <c r="AA76" s="210" t="s">
        <v>17</v>
      </c>
      <c r="AB76" s="67">
        <v>0</v>
      </c>
      <c r="AC76" s="67">
        <v>0</v>
      </c>
      <c r="AD76" s="210" t="s">
        <v>17</v>
      </c>
      <c r="AE76" s="67">
        <v>0</v>
      </c>
      <c r="AF76" s="67">
        <v>725.52</v>
      </c>
      <c r="AG76" s="210" t="s">
        <v>17</v>
      </c>
      <c r="AH76" s="67"/>
      <c r="AI76" s="68"/>
    </row>
    <row r="77" spans="1:35" s="16" customFormat="1" ht="18" customHeight="1" x14ac:dyDescent="0.2">
      <c r="A77" s="63">
        <v>423</v>
      </c>
      <c r="B77" s="70" t="s">
        <v>127</v>
      </c>
      <c r="C77" s="65">
        <f>C78</f>
        <v>0</v>
      </c>
      <c r="D77" s="71">
        <f t="shared" si="9"/>
        <v>0</v>
      </c>
      <c r="E77" s="71">
        <f t="shared" si="9"/>
        <v>0</v>
      </c>
      <c r="F77" s="210" t="s">
        <v>17</v>
      </c>
      <c r="G77" s="65">
        <f>G78</f>
        <v>0</v>
      </c>
      <c r="H77" s="65">
        <f>H78</f>
        <v>0</v>
      </c>
      <c r="I77" s="210" t="s">
        <v>17</v>
      </c>
      <c r="J77" s="65">
        <f>J78</f>
        <v>0</v>
      </c>
      <c r="K77" s="65">
        <f>K78</f>
        <v>0</v>
      </c>
      <c r="L77" s="210" t="s">
        <v>17</v>
      </c>
      <c r="M77" s="65">
        <f>M78</f>
        <v>0</v>
      </c>
      <c r="N77" s="65">
        <f>N78</f>
        <v>0</v>
      </c>
      <c r="O77" s="210" t="s">
        <v>17</v>
      </c>
      <c r="P77" s="65">
        <f>P78</f>
        <v>0</v>
      </c>
      <c r="Q77" s="65">
        <f>Q78</f>
        <v>0</v>
      </c>
      <c r="R77" s="210" t="s">
        <v>17</v>
      </c>
      <c r="S77" s="65">
        <f>S78</f>
        <v>0</v>
      </c>
      <c r="T77" s="65">
        <f>T78</f>
        <v>0</v>
      </c>
      <c r="U77" s="210" t="s">
        <v>17</v>
      </c>
      <c r="V77" s="65">
        <f>V78</f>
        <v>0</v>
      </c>
      <c r="W77" s="65">
        <f>W78</f>
        <v>0</v>
      </c>
      <c r="X77" s="210" t="s">
        <v>17</v>
      </c>
      <c r="Y77" s="65">
        <f>Y78</f>
        <v>0</v>
      </c>
      <c r="Z77" s="65">
        <f>Z78</f>
        <v>0</v>
      </c>
      <c r="AA77" s="210" t="s">
        <v>17</v>
      </c>
      <c r="AB77" s="65">
        <f>AB78</f>
        <v>0</v>
      </c>
      <c r="AC77" s="65">
        <f>AC78</f>
        <v>0</v>
      </c>
      <c r="AD77" s="210" t="s">
        <v>17</v>
      </c>
      <c r="AE77" s="65">
        <f>AE78</f>
        <v>0</v>
      </c>
      <c r="AF77" s="65">
        <f>AF78</f>
        <v>0</v>
      </c>
      <c r="AG77" s="210" t="s">
        <v>17</v>
      </c>
      <c r="AH77" s="65">
        <f>AH78</f>
        <v>0</v>
      </c>
      <c r="AI77" s="72"/>
    </row>
    <row r="78" spans="1:35" ht="12.75" x14ac:dyDescent="0.2">
      <c r="A78" s="73">
        <v>4231</v>
      </c>
      <c r="B78" s="64" t="s">
        <v>128</v>
      </c>
      <c r="C78" s="65"/>
      <c r="D78" s="71">
        <f t="shared" si="9"/>
        <v>0</v>
      </c>
      <c r="E78" s="71">
        <f t="shared" si="9"/>
        <v>0</v>
      </c>
      <c r="F78" s="210" t="s">
        <v>17</v>
      </c>
      <c r="G78" s="67"/>
      <c r="H78" s="67"/>
      <c r="I78" s="210" t="s">
        <v>17</v>
      </c>
      <c r="J78" s="67"/>
      <c r="K78" s="67"/>
      <c r="L78" s="210" t="s">
        <v>17</v>
      </c>
      <c r="M78" s="67"/>
      <c r="N78" s="67"/>
      <c r="O78" s="210" t="s">
        <v>17</v>
      </c>
      <c r="P78" s="67"/>
      <c r="Q78" s="67"/>
      <c r="R78" s="210" t="s">
        <v>17</v>
      </c>
      <c r="S78" s="67"/>
      <c r="T78" s="67"/>
      <c r="U78" s="210" t="s">
        <v>17</v>
      </c>
      <c r="V78" s="67">
        <v>0</v>
      </c>
      <c r="W78" s="67">
        <v>0</v>
      </c>
      <c r="X78" s="210" t="s">
        <v>17</v>
      </c>
      <c r="Y78" s="67">
        <v>0</v>
      </c>
      <c r="Z78" s="67">
        <v>0</v>
      </c>
      <c r="AA78" s="210" t="s">
        <v>17</v>
      </c>
      <c r="AB78" s="67">
        <v>0</v>
      </c>
      <c r="AC78" s="67">
        <v>0</v>
      </c>
      <c r="AD78" s="210" t="s">
        <v>17</v>
      </c>
      <c r="AE78" s="67"/>
      <c r="AF78" s="67"/>
      <c r="AG78" s="210" t="s">
        <v>17</v>
      </c>
      <c r="AH78" s="67"/>
      <c r="AI78" s="68"/>
    </row>
    <row r="79" spans="1:35" s="16" customFormat="1" ht="27" customHeight="1" x14ac:dyDescent="0.2">
      <c r="A79" s="63">
        <v>424</v>
      </c>
      <c r="B79" s="70" t="s">
        <v>129</v>
      </c>
      <c r="C79" s="65">
        <f>C80</f>
        <v>1315</v>
      </c>
      <c r="D79" s="71">
        <f t="shared" si="9"/>
        <v>17000</v>
      </c>
      <c r="E79" s="71">
        <f t="shared" si="9"/>
        <v>231</v>
      </c>
      <c r="F79" s="210">
        <f>E79/D79*100</f>
        <v>1.3588235294117648</v>
      </c>
      <c r="G79" s="65">
        <f>G80</f>
        <v>0</v>
      </c>
      <c r="H79" s="65">
        <f>H80</f>
        <v>0</v>
      </c>
      <c r="I79" s="210" t="s">
        <v>17</v>
      </c>
      <c r="J79" s="65">
        <f>J80</f>
        <v>0</v>
      </c>
      <c r="K79" s="65">
        <f>K80</f>
        <v>231</v>
      </c>
      <c r="L79" s="210">
        <v>0</v>
      </c>
      <c r="M79" s="65">
        <f>M80</f>
        <v>0</v>
      </c>
      <c r="N79" s="65">
        <f>N80</f>
        <v>0</v>
      </c>
      <c r="O79" s="210">
        <v>0</v>
      </c>
      <c r="P79" s="65">
        <f>P80</f>
        <v>0</v>
      </c>
      <c r="Q79" s="65">
        <f>Q80</f>
        <v>0</v>
      </c>
      <c r="R79" s="210" t="s">
        <v>17</v>
      </c>
      <c r="S79" s="65">
        <f>S80</f>
        <v>0</v>
      </c>
      <c r="T79" s="65">
        <f>T80</f>
        <v>0</v>
      </c>
      <c r="U79" s="210" t="s">
        <v>17</v>
      </c>
      <c r="V79" s="65">
        <f>V80</f>
        <v>5000</v>
      </c>
      <c r="W79" s="65">
        <f>W80</f>
        <v>0</v>
      </c>
      <c r="X79" s="210">
        <f>W79/V79*100</f>
        <v>0</v>
      </c>
      <c r="Y79" s="65">
        <f>Y80</f>
        <v>0</v>
      </c>
      <c r="Z79" s="65">
        <f>Z80</f>
        <v>0</v>
      </c>
      <c r="AA79" s="210" t="s">
        <v>17</v>
      </c>
      <c r="AB79" s="65">
        <f>AB80</f>
        <v>12000</v>
      </c>
      <c r="AC79" s="65">
        <f>AC80</f>
        <v>0</v>
      </c>
      <c r="AD79" s="210">
        <f>AC79/AB79*100</f>
        <v>0</v>
      </c>
      <c r="AE79" s="65">
        <f>AE80</f>
        <v>0</v>
      </c>
      <c r="AF79" s="65">
        <f>AF80</f>
        <v>0</v>
      </c>
      <c r="AG79" s="210" t="s">
        <v>17</v>
      </c>
      <c r="AH79" s="65">
        <f>AH80</f>
        <v>0</v>
      </c>
      <c r="AI79" s="72"/>
    </row>
    <row r="80" spans="1:35" ht="12.75" x14ac:dyDescent="0.2">
      <c r="A80" s="73">
        <v>4241</v>
      </c>
      <c r="B80" s="64" t="s">
        <v>130</v>
      </c>
      <c r="C80" s="65">
        <v>1315</v>
      </c>
      <c r="D80" s="71">
        <f t="shared" si="9"/>
        <v>17000</v>
      </c>
      <c r="E80" s="71">
        <f t="shared" si="9"/>
        <v>231</v>
      </c>
      <c r="F80" s="210">
        <f>E80/D80*100</f>
        <v>1.3588235294117648</v>
      </c>
      <c r="G80" s="67"/>
      <c r="H80" s="67"/>
      <c r="I80" s="210" t="s">
        <v>17</v>
      </c>
      <c r="J80" s="67">
        <v>0</v>
      </c>
      <c r="K80" s="67">
        <v>231</v>
      </c>
      <c r="L80" s="210">
        <v>0</v>
      </c>
      <c r="M80" s="67">
        <v>0</v>
      </c>
      <c r="N80" s="67">
        <v>0</v>
      </c>
      <c r="O80" s="210">
        <v>0</v>
      </c>
      <c r="P80" s="67">
        <v>0</v>
      </c>
      <c r="Q80" s="67">
        <v>0</v>
      </c>
      <c r="R80" s="210" t="s">
        <v>17</v>
      </c>
      <c r="S80" s="67"/>
      <c r="T80" s="67"/>
      <c r="U80" s="210" t="s">
        <v>17</v>
      </c>
      <c r="V80" s="67">
        <v>5000</v>
      </c>
      <c r="W80" s="67">
        <v>0</v>
      </c>
      <c r="X80" s="210">
        <f>W80/V80*100</f>
        <v>0</v>
      </c>
      <c r="Y80" s="67">
        <v>0</v>
      </c>
      <c r="Z80" s="67">
        <v>0</v>
      </c>
      <c r="AA80" s="210" t="s">
        <v>17</v>
      </c>
      <c r="AB80" s="67">
        <v>12000</v>
      </c>
      <c r="AC80" s="67">
        <v>0</v>
      </c>
      <c r="AD80" s="210">
        <f>AC80/AB80*100</f>
        <v>0</v>
      </c>
      <c r="AE80" s="67"/>
      <c r="AF80" s="67"/>
      <c r="AG80" s="210" t="s">
        <v>17</v>
      </c>
      <c r="AH80" s="67"/>
      <c r="AI80" s="68"/>
    </row>
    <row r="81" spans="1:35" s="16" customFormat="1" ht="22.5" customHeight="1" x14ac:dyDescent="0.2">
      <c r="A81" s="74">
        <v>5</v>
      </c>
      <c r="B81" s="70" t="s">
        <v>131</v>
      </c>
      <c r="C81" s="65">
        <f>SUM(C82)</f>
        <v>0</v>
      </c>
      <c r="D81" s="71">
        <f t="shared" si="9"/>
        <v>0</v>
      </c>
      <c r="E81" s="71">
        <f t="shared" si="9"/>
        <v>0</v>
      </c>
      <c r="F81" s="210" t="s">
        <v>17</v>
      </c>
      <c r="G81" s="65">
        <f t="shared" ref="G81:AH83" si="10">SUM(G82)</f>
        <v>0</v>
      </c>
      <c r="H81" s="65">
        <f t="shared" si="10"/>
        <v>0</v>
      </c>
      <c r="I81" s="210" t="s">
        <v>17</v>
      </c>
      <c r="J81" s="65">
        <f t="shared" si="10"/>
        <v>0</v>
      </c>
      <c r="K81" s="65">
        <f t="shared" si="10"/>
        <v>0</v>
      </c>
      <c r="L81" s="210" t="s">
        <v>17</v>
      </c>
      <c r="M81" s="65">
        <f t="shared" si="10"/>
        <v>0</v>
      </c>
      <c r="N81" s="65">
        <v>0</v>
      </c>
      <c r="O81" s="210" t="s">
        <v>17</v>
      </c>
      <c r="P81" s="65">
        <f t="shared" si="10"/>
        <v>0</v>
      </c>
      <c r="Q81" s="65">
        <f t="shared" si="10"/>
        <v>0</v>
      </c>
      <c r="R81" s="210" t="s">
        <v>17</v>
      </c>
      <c r="S81" s="65">
        <f t="shared" si="10"/>
        <v>0</v>
      </c>
      <c r="T81" s="65">
        <f t="shared" si="10"/>
        <v>0</v>
      </c>
      <c r="U81" s="210" t="s">
        <v>17</v>
      </c>
      <c r="V81" s="65">
        <f t="shared" si="10"/>
        <v>0</v>
      </c>
      <c r="W81" s="65">
        <f t="shared" si="10"/>
        <v>0</v>
      </c>
      <c r="X81" s="210" t="s">
        <v>17</v>
      </c>
      <c r="Y81" s="65">
        <f t="shared" si="10"/>
        <v>0</v>
      </c>
      <c r="Z81" s="65">
        <f t="shared" si="10"/>
        <v>0</v>
      </c>
      <c r="AA81" s="210" t="s">
        <v>17</v>
      </c>
      <c r="AB81" s="65">
        <f t="shared" si="10"/>
        <v>0</v>
      </c>
      <c r="AC81" s="65">
        <f t="shared" si="10"/>
        <v>0</v>
      </c>
      <c r="AD81" s="210" t="s">
        <v>17</v>
      </c>
      <c r="AE81" s="65">
        <f t="shared" si="10"/>
        <v>0</v>
      </c>
      <c r="AF81" s="65">
        <f t="shared" si="10"/>
        <v>0</v>
      </c>
      <c r="AG81" s="210" t="s">
        <v>17</v>
      </c>
      <c r="AH81" s="65">
        <f t="shared" si="10"/>
        <v>0</v>
      </c>
      <c r="AI81" s="72"/>
    </row>
    <row r="82" spans="1:35" s="16" customFormat="1" ht="23.25" customHeight="1" x14ac:dyDescent="0.2">
      <c r="A82" s="63">
        <v>54</v>
      </c>
      <c r="B82" s="70" t="s">
        <v>132</v>
      </c>
      <c r="C82" s="65">
        <f>SUM(C83)</f>
        <v>0</v>
      </c>
      <c r="D82" s="71">
        <f t="shared" si="9"/>
        <v>0</v>
      </c>
      <c r="E82" s="71">
        <f t="shared" si="9"/>
        <v>0</v>
      </c>
      <c r="F82" s="210" t="s">
        <v>17</v>
      </c>
      <c r="G82" s="65">
        <f t="shared" si="10"/>
        <v>0</v>
      </c>
      <c r="H82" s="65">
        <f t="shared" si="10"/>
        <v>0</v>
      </c>
      <c r="I82" s="210" t="s">
        <v>17</v>
      </c>
      <c r="J82" s="65">
        <f t="shared" si="10"/>
        <v>0</v>
      </c>
      <c r="K82" s="65">
        <f t="shared" si="10"/>
        <v>0</v>
      </c>
      <c r="L82" s="210" t="s">
        <v>17</v>
      </c>
      <c r="M82" s="65">
        <f t="shared" si="10"/>
        <v>0</v>
      </c>
      <c r="N82" s="65">
        <f t="shared" si="10"/>
        <v>0</v>
      </c>
      <c r="O82" s="210" t="s">
        <v>17</v>
      </c>
      <c r="P82" s="65">
        <f t="shared" si="10"/>
        <v>0</v>
      </c>
      <c r="Q82" s="65">
        <f t="shared" si="10"/>
        <v>0</v>
      </c>
      <c r="R82" s="210" t="s">
        <v>17</v>
      </c>
      <c r="S82" s="65">
        <f t="shared" si="10"/>
        <v>0</v>
      </c>
      <c r="T82" s="65">
        <f t="shared" si="10"/>
        <v>0</v>
      </c>
      <c r="U82" s="210" t="s">
        <v>17</v>
      </c>
      <c r="V82" s="65">
        <f t="shared" si="10"/>
        <v>0</v>
      </c>
      <c r="W82" s="65">
        <f t="shared" si="10"/>
        <v>0</v>
      </c>
      <c r="X82" s="210" t="s">
        <v>17</v>
      </c>
      <c r="Y82" s="65">
        <f t="shared" si="10"/>
        <v>0</v>
      </c>
      <c r="Z82" s="65">
        <f t="shared" si="10"/>
        <v>0</v>
      </c>
      <c r="AA82" s="210" t="s">
        <v>17</v>
      </c>
      <c r="AB82" s="65">
        <f t="shared" si="10"/>
        <v>0</v>
      </c>
      <c r="AC82" s="65">
        <f t="shared" si="10"/>
        <v>0</v>
      </c>
      <c r="AD82" s="210" t="s">
        <v>17</v>
      </c>
      <c r="AE82" s="65">
        <f t="shared" si="10"/>
        <v>0</v>
      </c>
      <c r="AF82" s="65">
        <f t="shared" si="10"/>
        <v>0</v>
      </c>
      <c r="AG82" s="210" t="s">
        <v>17</v>
      </c>
      <c r="AH82" s="65">
        <f t="shared" si="10"/>
        <v>0</v>
      </c>
      <c r="AI82" s="72"/>
    </row>
    <row r="83" spans="1:35" s="16" customFormat="1" ht="36" customHeight="1" x14ac:dyDescent="0.2">
      <c r="A83" s="63">
        <v>544</v>
      </c>
      <c r="B83" s="70" t="s">
        <v>133</v>
      </c>
      <c r="C83" s="65">
        <f>SUM(C84)</f>
        <v>0</v>
      </c>
      <c r="D83" s="71">
        <f t="shared" si="9"/>
        <v>0</v>
      </c>
      <c r="E83" s="71">
        <f t="shared" si="9"/>
        <v>0</v>
      </c>
      <c r="F83" s="210" t="s">
        <v>17</v>
      </c>
      <c r="G83" s="65">
        <f t="shared" si="10"/>
        <v>0</v>
      </c>
      <c r="H83" s="65">
        <f t="shared" si="10"/>
        <v>0</v>
      </c>
      <c r="I83" s="210" t="s">
        <v>17</v>
      </c>
      <c r="J83" s="65">
        <f t="shared" si="10"/>
        <v>0</v>
      </c>
      <c r="K83" s="65">
        <f t="shared" si="10"/>
        <v>0</v>
      </c>
      <c r="L83" s="210" t="s">
        <v>17</v>
      </c>
      <c r="M83" s="65">
        <f t="shared" si="10"/>
        <v>0</v>
      </c>
      <c r="N83" s="65">
        <f t="shared" si="10"/>
        <v>0</v>
      </c>
      <c r="O83" s="210" t="s">
        <v>17</v>
      </c>
      <c r="P83" s="65">
        <f t="shared" si="10"/>
        <v>0</v>
      </c>
      <c r="Q83" s="65">
        <f t="shared" si="10"/>
        <v>0</v>
      </c>
      <c r="R83" s="210" t="s">
        <v>17</v>
      </c>
      <c r="S83" s="65">
        <f t="shared" si="10"/>
        <v>0</v>
      </c>
      <c r="T83" s="65">
        <f t="shared" si="10"/>
        <v>0</v>
      </c>
      <c r="U83" s="210" t="s">
        <v>17</v>
      </c>
      <c r="V83" s="65">
        <f t="shared" si="10"/>
        <v>0</v>
      </c>
      <c r="W83" s="65">
        <f t="shared" si="10"/>
        <v>0</v>
      </c>
      <c r="X83" s="210" t="s">
        <v>17</v>
      </c>
      <c r="Y83" s="65">
        <f t="shared" si="10"/>
        <v>0</v>
      </c>
      <c r="Z83" s="65">
        <f t="shared" si="10"/>
        <v>0</v>
      </c>
      <c r="AA83" s="210" t="s">
        <v>17</v>
      </c>
      <c r="AB83" s="65">
        <f t="shared" si="10"/>
        <v>0</v>
      </c>
      <c r="AC83" s="65">
        <f t="shared" si="10"/>
        <v>0</v>
      </c>
      <c r="AD83" s="210" t="s">
        <v>17</v>
      </c>
      <c r="AE83" s="65">
        <f t="shared" si="10"/>
        <v>0</v>
      </c>
      <c r="AF83" s="65">
        <f t="shared" si="10"/>
        <v>0</v>
      </c>
      <c r="AG83" s="210" t="s">
        <v>17</v>
      </c>
      <c r="AH83" s="65">
        <f t="shared" si="10"/>
        <v>0</v>
      </c>
      <c r="AI83" s="72"/>
    </row>
    <row r="84" spans="1:35" s="16" customFormat="1" ht="12.75" customHeight="1" x14ac:dyDescent="0.2">
      <c r="A84" s="73">
        <v>5443</v>
      </c>
      <c r="B84" s="64" t="s">
        <v>134</v>
      </c>
      <c r="C84" s="65"/>
      <c r="D84" s="71"/>
      <c r="E84" s="71"/>
      <c r="F84" s="210" t="s">
        <v>17</v>
      </c>
      <c r="G84" s="65"/>
      <c r="H84" s="65"/>
      <c r="I84" s="210" t="s">
        <v>17</v>
      </c>
      <c r="J84" s="65"/>
      <c r="K84" s="65"/>
      <c r="L84" s="210" t="s">
        <v>17</v>
      </c>
      <c r="M84" s="65"/>
      <c r="N84" s="65"/>
      <c r="O84" s="210" t="s">
        <v>17</v>
      </c>
      <c r="P84" s="65"/>
      <c r="Q84" s="65"/>
      <c r="R84" s="210" t="s">
        <v>17</v>
      </c>
      <c r="S84" s="65"/>
      <c r="T84" s="65"/>
      <c r="U84" s="210" t="s">
        <v>17</v>
      </c>
      <c r="V84" s="65"/>
      <c r="W84" s="65"/>
      <c r="X84" s="210" t="s">
        <v>17</v>
      </c>
      <c r="Y84" s="65"/>
      <c r="Z84" s="65"/>
      <c r="AA84" s="210" t="s">
        <v>17</v>
      </c>
      <c r="AB84" s="65"/>
      <c r="AC84" s="65"/>
      <c r="AD84" s="210" t="s">
        <v>17</v>
      </c>
      <c r="AE84" s="65"/>
      <c r="AF84" s="65"/>
      <c r="AG84" s="210" t="s">
        <v>17</v>
      </c>
      <c r="AH84" s="65"/>
      <c r="AI84" s="72"/>
    </row>
    <row r="85" spans="1:35" s="16" customFormat="1" ht="12.75" customHeight="1" x14ac:dyDescent="0.2">
      <c r="A85" s="63"/>
      <c r="B85" s="70"/>
      <c r="C85" s="65"/>
      <c r="D85" s="71"/>
      <c r="E85" s="71"/>
      <c r="F85" s="210" t="s">
        <v>17</v>
      </c>
      <c r="G85" s="65"/>
      <c r="H85" s="65"/>
      <c r="I85" s="210" t="s">
        <v>17</v>
      </c>
      <c r="J85" s="65"/>
      <c r="K85" s="65"/>
      <c r="L85" s="210" t="s">
        <v>17</v>
      </c>
      <c r="M85" s="65"/>
      <c r="N85" s="65"/>
      <c r="O85" s="210" t="s">
        <v>17</v>
      </c>
      <c r="P85" s="65"/>
      <c r="Q85" s="65"/>
      <c r="R85" s="210" t="s">
        <v>17</v>
      </c>
      <c r="S85" s="65"/>
      <c r="T85" s="65"/>
      <c r="U85" s="210" t="s">
        <v>17</v>
      </c>
      <c r="V85" s="65"/>
      <c r="W85" s="65"/>
      <c r="X85" s="210" t="s">
        <v>17</v>
      </c>
      <c r="Y85" s="65"/>
      <c r="Z85" s="65"/>
      <c r="AA85" s="210" t="s">
        <v>17</v>
      </c>
      <c r="AB85" s="65"/>
      <c r="AC85" s="65"/>
      <c r="AD85" s="210" t="s">
        <v>17</v>
      </c>
      <c r="AE85" s="65"/>
      <c r="AF85" s="65"/>
      <c r="AG85" s="210" t="s">
        <v>17</v>
      </c>
      <c r="AH85" s="65"/>
      <c r="AI85" s="72"/>
    </row>
    <row r="86" spans="1:35" s="16" customFormat="1" ht="12.75" customHeight="1" x14ac:dyDescent="0.2">
      <c r="A86" s="75"/>
      <c r="B86" s="76"/>
      <c r="C86" s="72"/>
      <c r="D86" s="77"/>
      <c r="E86" s="77"/>
      <c r="F86" s="210" t="s">
        <v>17</v>
      </c>
      <c r="G86" s="72"/>
      <c r="H86" s="72"/>
      <c r="I86" s="210" t="s">
        <v>17</v>
      </c>
      <c r="J86" s="72"/>
      <c r="K86" s="72"/>
      <c r="L86" s="210" t="s">
        <v>17</v>
      </c>
      <c r="M86" s="72"/>
      <c r="N86" s="72"/>
      <c r="O86" s="210" t="s">
        <v>17</v>
      </c>
      <c r="P86" s="72"/>
      <c r="Q86" s="72"/>
      <c r="R86" s="210" t="s">
        <v>17</v>
      </c>
      <c r="S86" s="72"/>
      <c r="T86" s="72"/>
      <c r="U86" s="210" t="s">
        <v>17</v>
      </c>
      <c r="V86" s="72"/>
      <c r="W86" s="72"/>
      <c r="X86" s="210" t="s">
        <v>17</v>
      </c>
      <c r="Y86" s="72"/>
      <c r="Z86" s="72"/>
      <c r="AA86" s="210" t="s">
        <v>17</v>
      </c>
      <c r="AB86" s="72"/>
      <c r="AC86" s="72"/>
      <c r="AD86" s="210" t="s">
        <v>17</v>
      </c>
      <c r="AE86" s="72"/>
      <c r="AF86" s="72"/>
      <c r="AG86" s="210" t="s">
        <v>17</v>
      </c>
      <c r="AH86" s="72"/>
      <c r="AI86" s="72"/>
    </row>
    <row r="87" spans="1:35" s="16" customFormat="1" ht="12.75" x14ac:dyDescent="0.2">
      <c r="A87" s="75"/>
      <c r="B87" s="76"/>
      <c r="C87" s="72"/>
      <c r="D87" s="77"/>
      <c r="E87" s="77"/>
      <c r="F87" s="211"/>
      <c r="G87" s="72"/>
      <c r="H87" s="72"/>
      <c r="I87" s="211"/>
      <c r="J87" s="72"/>
      <c r="K87" s="72"/>
      <c r="L87" s="211"/>
      <c r="M87" s="72"/>
      <c r="N87" s="72"/>
      <c r="O87" s="211"/>
      <c r="P87" s="72"/>
      <c r="Q87" s="72"/>
      <c r="R87" s="211"/>
      <c r="S87" s="72"/>
      <c r="T87" s="72"/>
      <c r="U87" s="211"/>
      <c r="V87" s="72"/>
      <c r="W87" s="72"/>
      <c r="X87" s="211"/>
      <c r="Y87" s="72"/>
      <c r="Z87" s="72"/>
      <c r="AA87" s="211"/>
      <c r="AB87" s="72"/>
      <c r="AC87" s="72"/>
      <c r="AD87" s="211"/>
      <c r="AE87" s="72"/>
      <c r="AF87" s="72"/>
      <c r="AG87" s="211"/>
      <c r="AH87" s="72"/>
      <c r="AI87" s="72"/>
    </row>
    <row r="88" spans="1:35" s="16" customFormat="1" ht="12.75" x14ac:dyDescent="0.2">
      <c r="A88" s="75"/>
      <c r="B88" s="76"/>
      <c r="C88" s="72"/>
      <c r="D88" s="77"/>
      <c r="E88" s="77"/>
      <c r="F88" s="211"/>
      <c r="G88" s="72"/>
      <c r="H88" s="72"/>
      <c r="I88" s="211"/>
      <c r="J88" s="72"/>
      <c r="K88" s="72"/>
      <c r="L88" s="211"/>
      <c r="M88" s="72"/>
      <c r="N88" s="72"/>
      <c r="O88" s="211"/>
      <c r="P88" s="72"/>
      <c r="Q88" s="72"/>
      <c r="R88" s="211"/>
      <c r="S88" s="72"/>
      <c r="T88" s="72"/>
      <c r="U88" s="211"/>
      <c r="V88" s="72"/>
      <c r="W88" s="72"/>
      <c r="X88" s="211"/>
      <c r="Y88" s="72"/>
      <c r="Z88" s="72"/>
      <c r="AA88" s="211"/>
      <c r="AB88" s="72"/>
      <c r="AC88" s="72"/>
      <c r="AD88" s="211"/>
      <c r="AE88" s="72"/>
      <c r="AF88" s="72"/>
      <c r="AG88" s="211"/>
      <c r="AH88" s="72"/>
      <c r="AI88" s="72"/>
    </row>
    <row r="89" spans="1:35" s="16" customFormat="1" ht="12.75" x14ac:dyDescent="0.2">
      <c r="A89" s="75"/>
      <c r="B89" s="76"/>
      <c r="C89" s="72"/>
      <c r="D89" s="77"/>
      <c r="E89" s="77"/>
      <c r="F89" s="211"/>
      <c r="G89" s="72"/>
      <c r="H89" s="72"/>
      <c r="I89" s="211"/>
      <c r="J89" s="72"/>
      <c r="K89" s="72"/>
      <c r="L89" s="211"/>
      <c r="M89" s="72"/>
      <c r="N89" s="72"/>
      <c r="O89" s="211"/>
      <c r="P89" s="72"/>
      <c r="Q89" s="72"/>
      <c r="R89" s="211"/>
      <c r="S89" s="72"/>
      <c r="T89" s="72"/>
      <c r="U89" s="211"/>
      <c r="V89" s="72"/>
      <c r="W89" s="72"/>
      <c r="X89" s="211"/>
      <c r="Y89" s="72"/>
      <c r="Z89" s="72"/>
      <c r="AA89" s="211"/>
      <c r="AB89" s="72"/>
      <c r="AC89" s="72"/>
      <c r="AD89" s="211"/>
      <c r="AE89" s="72"/>
      <c r="AF89" s="72"/>
      <c r="AG89" s="211"/>
      <c r="AH89" s="72"/>
      <c r="AI89" s="72"/>
    </row>
    <row r="90" spans="1:35" s="62" customFormat="1" ht="12.75" x14ac:dyDescent="0.2">
      <c r="A90" s="78"/>
      <c r="B90" s="79"/>
      <c r="E90" s="62" t="s">
        <v>19</v>
      </c>
      <c r="F90" s="80"/>
      <c r="I90" s="80"/>
      <c r="L90" s="80"/>
      <c r="O90" s="80"/>
      <c r="R90" s="80"/>
      <c r="U90" s="80"/>
      <c r="V90" s="62" t="s">
        <v>20</v>
      </c>
      <c r="X90" s="80"/>
      <c r="AA90" s="80"/>
      <c r="AD90" s="80"/>
      <c r="AG90" s="80"/>
    </row>
    <row r="91" spans="1:35" s="62" customFormat="1" ht="12.75" x14ac:dyDescent="0.2">
      <c r="A91" s="78"/>
      <c r="B91" s="79"/>
      <c r="F91" s="80"/>
      <c r="I91" s="80"/>
      <c r="L91" s="80"/>
      <c r="O91" s="80"/>
      <c r="R91" s="80"/>
      <c r="U91" s="80"/>
      <c r="X91" s="80"/>
      <c r="AA91" s="80"/>
      <c r="AD91" s="80"/>
      <c r="AG91" s="80"/>
    </row>
    <row r="92" spans="1:35" s="62" customFormat="1" ht="12.75" x14ac:dyDescent="0.2">
      <c r="A92" s="78"/>
      <c r="B92" s="79"/>
      <c r="E92" s="62" t="s">
        <v>21</v>
      </c>
      <c r="F92" s="80"/>
      <c r="I92" s="80"/>
      <c r="L92" s="80"/>
      <c r="O92" s="80"/>
      <c r="R92" s="80"/>
      <c r="U92" s="80"/>
      <c r="V92" s="62" t="s">
        <v>41</v>
      </c>
      <c r="X92" s="80"/>
      <c r="AA92" s="80"/>
      <c r="AD92" s="80"/>
      <c r="AG92" s="80"/>
    </row>
    <row r="93" spans="1:35" x14ac:dyDescent="0.2">
      <c r="A93" s="75"/>
      <c r="B93" s="81"/>
      <c r="C93" s="16"/>
      <c r="D93" s="14"/>
      <c r="E93" s="14"/>
      <c r="F93" s="157"/>
      <c r="G93" s="14"/>
      <c r="H93" s="14"/>
      <c r="I93" s="157"/>
      <c r="J93" s="14"/>
      <c r="K93" s="14"/>
      <c r="L93" s="157"/>
      <c r="M93" s="14"/>
      <c r="N93" s="14"/>
      <c r="O93" s="157"/>
      <c r="P93" s="14"/>
      <c r="Q93" s="14"/>
      <c r="R93" s="157"/>
      <c r="S93" s="14"/>
      <c r="T93" s="14"/>
      <c r="U93" s="157"/>
      <c r="V93" s="14"/>
      <c r="W93" s="14"/>
      <c r="X93" s="157"/>
      <c r="Y93" s="14"/>
      <c r="Z93" s="14"/>
      <c r="AA93" s="157"/>
      <c r="AB93" s="14"/>
      <c r="AC93" s="14"/>
      <c r="AD93" s="157"/>
      <c r="AE93" s="14"/>
      <c r="AF93" s="14"/>
      <c r="AG93" s="157"/>
      <c r="AH93" s="14"/>
    </row>
    <row r="94" spans="1:35" x14ac:dyDescent="0.2">
      <c r="A94" s="75"/>
      <c r="B94" s="81"/>
      <c r="C94" s="16"/>
      <c r="D94" s="14"/>
      <c r="E94" s="14"/>
      <c r="F94" s="157"/>
      <c r="G94" s="14"/>
      <c r="H94" s="14"/>
      <c r="I94" s="157"/>
      <c r="J94" s="14"/>
      <c r="K94" s="14"/>
      <c r="L94" s="157"/>
      <c r="M94" s="14"/>
      <c r="N94" s="14"/>
      <c r="O94" s="157"/>
      <c r="P94" s="14"/>
      <c r="Q94" s="14"/>
      <c r="R94" s="157"/>
      <c r="S94" s="14"/>
      <c r="T94" s="14"/>
      <c r="U94" s="157"/>
      <c r="V94" s="14"/>
      <c r="W94" s="14"/>
      <c r="X94" s="157"/>
      <c r="Y94" s="14"/>
      <c r="Z94" s="14"/>
      <c r="AA94" s="157"/>
      <c r="AB94" s="14"/>
      <c r="AC94" s="14"/>
      <c r="AD94" s="157"/>
      <c r="AE94" s="14"/>
      <c r="AF94" s="14"/>
      <c r="AG94" s="157"/>
      <c r="AH94" s="14"/>
    </row>
    <row r="95" spans="1:35" x14ac:dyDescent="0.2">
      <c r="A95" s="75"/>
      <c r="B95" s="81"/>
      <c r="C95" s="16"/>
      <c r="D95" s="14"/>
      <c r="E95" s="14"/>
      <c r="F95" s="157"/>
      <c r="G95" s="14"/>
      <c r="H95" s="14"/>
      <c r="I95" s="157"/>
      <c r="J95" s="14"/>
      <c r="K95" s="14"/>
      <c r="L95" s="157"/>
      <c r="M95" s="14"/>
      <c r="N95" s="14"/>
      <c r="O95" s="157"/>
      <c r="P95" s="14"/>
      <c r="Q95" s="14"/>
      <c r="R95" s="157"/>
      <c r="S95" s="14"/>
      <c r="T95" s="14"/>
      <c r="U95" s="157"/>
      <c r="V95" s="14"/>
      <c r="W95" s="14"/>
      <c r="X95" s="157"/>
      <c r="Y95" s="14"/>
      <c r="Z95" s="14"/>
      <c r="AA95" s="157"/>
      <c r="AB95" s="14"/>
      <c r="AC95" s="14"/>
      <c r="AD95" s="157"/>
      <c r="AE95" s="14"/>
      <c r="AF95" s="14"/>
      <c r="AG95" s="157"/>
      <c r="AH95" s="14"/>
    </row>
    <row r="96" spans="1:35" x14ac:dyDescent="0.2">
      <c r="A96" s="75"/>
      <c r="B96" s="81"/>
      <c r="C96" s="16"/>
      <c r="D96" s="14"/>
      <c r="E96" s="14"/>
      <c r="F96" s="157"/>
      <c r="G96" s="14"/>
      <c r="H96" s="14"/>
      <c r="I96" s="157"/>
      <c r="J96" s="14"/>
      <c r="K96" s="14"/>
      <c r="L96" s="157"/>
      <c r="M96" s="14"/>
      <c r="N96" s="14"/>
      <c r="O96" s="157"/>
      <c r="P96" s="14"/>
      <c r="Q96" s="14"/>
      <c r="R96" s="157"/>
      <c r="S96" s="14"/>
      <c r="T96" s="14"/>
      <c r="U96" s="157"/>
      <c r="V96" s="14"/>
      <c r="W96" s="14"/>
      <c r="X96" s="157"/>
      <c r="Y96" s="14"/>
      <c r="Z96" s="14"/>
      <c r="AA96" s="157"/>
      <c r="AB96" s="14"/>
      <c r="AC96" s="14"/>
      <c r="AD96" s="157"/>
      <c r="AE96" s="14"/>
      <c r="AF96" s="14"/>
      <c r="AG96" s="157"/>
      <c r="AH96" s="14"/>
    </row>
    <row r="97" spans="1:34" x14ac:dyDescent="0.2">
      <c r="A97" s="75"/>
      <c r="B97" s="81"/>
      <c r="C97" s="16"/>
      <c r="D97" s="14"/>
      <c r="E97" s="14"/>
      <c r="F97" s="157"/>
      <c r="G97" s="14"/>
      <c r="H97" s="14"/>
      <c r="I97" s="157"/>
      <c r="J97" s="14"/>
      <c r="K97" s="14"/>
      <c r="L97" s="157"/>
      <c r="M97" s="14"/>
      <c r="N97" s="14"/>
      <c r="O97" s="157"/>
      <c r="P97" s="14"/>
      <c r="Q97" s="14"/>
      <c r="R97" s="157"/>
      <c r="S97" s="14"/>
      <c r="T97" s="14"/>
      <c r="U97" s="157"/>
      <c r="V97" s="14"/>
      <c r="W97" s="14"/>
      <c r="X97" s="157"/>
      <c r="Y97" s="14"/>
      <c r="Z97" s="14"/>
      <c r="AA97" s="157"/>
      <c r="AB97" s="14"/>
      <c r="AC97" s="14"/>
      <c r="AD97" s="157"/>
      <c r="AE97" s="14"/>
      <c r="AF97" s="14"/>
      <c r="AG97" s="157"/>
      <c r="AH97" s="14"/>
    </row>
    <row r="98" spans="1:34" x14ac:dyDescent="0.2">
      <c r="A98" s="75"/>
      <c r="B98" s="81"/>
      <c r="C98" s="16"/>
      <c r="D98" s="14"/>
      <c r="E98" s="14"/>
      <c r="F98" s="157"/>
      <c r="G98" s="14"/>
      <c r="H98" s="14"/>
      <c r="I98" s="157"/>
      <c r="J98" s="14"/>
      <c r="K98" s="14"/>
      <c r="L98" s="157"/>
      <c r="M98" s="14"/>
      <c r="N98" s="14"/>
      <c r="O98" s="157"/>
      <c r="P98" s="14"/>
      <c r="Q98" s="14"/>
      <c r="R98" s="157"/>
      <c r="S98" s="14"/>
      <c r="T98" s="14"/>
      <c r="U98" s="157"/>
      <c r="V98" s="14"/>
      <c r="W98" s="14"/>
      <c r="X98" s="157"/>
      <c r="Y98" s="14"/>
      <c r="Z98" s="14"/>
      <c r="AA98" s="157"/>
      <c r="AB98" s="14"/>
      <c r="AC98" s="14"/>
      <c r="AD98" s="157"/>
      <c r="AE98" s="14"/>
      <c r="AF98" s="14"/>
      <c r="AG98" s="157"/>
      <c r="AH98" s="14"/>
    </row>
    <row r="99" spans="1:34" x14ac:dyDescent="0.2">
      <c r="A99" s="75"/>
      <c r="B99" s="81"/>
      <c r="C99" s="16"/>
      <c r="D99" s="14"/>
      <c r="E99" s="14"/>
      <c r="F99" s="157"/>
      <c r="G99" s="14"/>
      <c r="H99" s="14"/>
      <c r="I99" s="157"/>
      <c r="J99" s="14"/>
      <c r="K99" s="14"/>
      <c r="L99" s="157"/>
      <c r="M99" s="14"/>
      <c r="N99" s="14"/>
      <c r="O99" s="157"/>
      <c r="P99" s="14"/>
      <c r="Q99" s="14"/>
      <c r="R99" s="157"/>
      <c r="S99" s="14"/>
      <c r="T99" s="14"/>
      <c r="U99" s="157"/>
      <c r="V99" s="14"/>
      <c r="W99" s="14"/>
      <c r="X99" s="157"/>
      <c r="Y99" s="14"/>
      <c r="Z99" s="14"/>
      <c r="AA99" s="157"/>
      <c r="AB99" s="14"/>
      <c r="AC99" s="14"/>
      <c r="AD99" s="157"/>
      <c r="AE99" s="14"/>
      <c r="AF99" s="14"/>
      <c r="AG99" s="157"/>
      <c r="AH99" s="14"/>
    </row>
    <row r="100" spans="1:34" x14ac:dyDescent="0.2">
      <c r="A100" s="75"/>
      <c r="B100" s="81"/>
      <c r="C100" s="16"/>
      <c r="D100" s="14"/>
      <c r="E100" s="14"/>
      <c r="F100" s="157"/>
      <c r="G100" s="14"/>
      <c r="H100" s="14"/>
      <c r="I100" s="157"/>
      <c r="J100" s="14"/>
      <c r="K100" s="14"/>
      <c r="L100" s="157"/>
      <c r="M100" s="14"/>
      <c r="N100" s="14"/>
      <c r="O100" s="157"/>
      <c r="P100" s="14"/>
      <c r="Q100" s="14"/>
      <c r="R100" s="157"/>
      <c r="S100" s="14"/>
      <c r="T100" s="14"/>
      <c r="U100" s="157"/>
      <c r="V100" s="14"/>
      <c r="W100" s="14"/>
      <c r="X100" s="157"/>
      <c r="Y100" s="14"/>
      <c r="Z100" s="14"/>
      <c r="AA100" s="157"/>
      <c r="AB100" s="14"/>
      <c r="AC100" s="14"/>
      <c r="AD100" s="157"/>
      <c r="AE100" s="14"/>
      <c r="AF100" s="14"/>
      <c r="AG100" s="157"/>
      <c r="AH100" s="14"/>
    </row>
    <row r="101" spans="1:34" x14ac:dyDescent="0.2">
      <c r="A101" s="75"/>
      <c r="B101" s="81"/>
      <c r="C101" s="16"/>
      <c r="D101" s="14"/>
      <c r="E101" s="14"/>
      <c r="F101" s="157"/>
      <c r="G101" s="14"/>
      <c r="H101" s="14"/>
      <c r="I101" s="157"/>
      <c r="J101" s="14"/>
      <c r="K101" s="14"/>
      <c r="L101" s="157"/>
      <c r="M101" s="14"/>
      <c r="N101" s="14"/>
      <c r="O101" s="157"/>
      <c r="P101" s="14"/>
      <c r="Q101" s="14"/>
      <c r="R101" s="157"/>
      <c r="S101" s="14"/>
      <c r="T101" s="14"/>
      <c r="U101" s="157"/>
      <c r="V101" s="14"/>
      <c r="W101" s="14"/>
      <c r="X101" s="157"/>
      <c r="Y101" s="14"/>
      <c r="Z101" s="14"/>
      <c r="AA101" s="157"/>
      <c r="AB101" s="14"/>
      <c r="AC101" s="14"/>
      <c r="AD101" s="157"/>
      <c r="AE101" s="14"/>
      <c r="AF101" s="14"/>
      <c r="AG101" s="157"/>
      <c r="AH101" s="14"/>
    </row>
    <row r="102" spans="1:34" x14ac:dyDescent="0.2">
      <c r="A102" s="75"/>
      <c r="B102" s="81"/>
      <c r="C102" s="16"/>
      <c r="D102" s="14"/>
      <c r="E102" s="14"/>
      <c r="F102" s="157"/>
      <c r="G102" s="14"/>
      <c r="H102" s="14"/>
      <c r="I102" s="157"/>
      <c r="J102" s="14"/>
      <c r="K102" s="14"/>
      <c r="L102" s="157"/>
      <c r="M102" s="14"/>
      <c r="N102" s="14"/>
      <c r="O102" s="157"/>
      <c r="P102" s="14"/>
      <c r="Q102" s="14"/>
      <c r="R102" s="157"/>
      <c r="S102" s="14"/>
      <c r="T102" s="14"/>
      <c r="U102" s="157"/>
      <c r="V102" s="14"/>
      <c r="W102" s="14"/>
      <c r="X102" s="157"/>
      <c r="Y102" s="14"/>
      <c r="Z102" s="14"/>
      <c r="AA102" s="157"/>
      <c r="AB102" s="14"/>
      <c r="AC102" s="14"/>
      <c r="AD102" s="157"/>
      <c r="AE102" s="14"/>
      <c r="AF102" s="14"/>
      <c r="AG102" s="157"/>
      <c r="AH102" s="14"/>
    </row>
    <row r="103" spans="1:34" x14ac:dyDescent="0.2">
      <c r="A103" s="75"/>
      <c r="B103" s="81"/>
      <c r="C103" s="16"/>
      <c r="D103" s="14"/>
      <c r="E103" s="14"/>
      <c r="F103" s="157"/>
      <c r="G103" s="14"/>
      <c r="H103" s="14"/>
      <c r="I103" s="157"/>
      <c r="J103" s="14"/>
      <c r="K103" s="14"/>
      <c r="L103" s="157"/>
      <c r="M103" s="14"/>
      <c r="N103" s="14"/>
      <c r="O103" s="157"/>
      <c r="P103" s="14"/>
      <c r="Q103" s="14"/>
      <c r="R103" s="157"/>
      <c r="S103" s="14"/>
      <c r="T103" s="14"/>
      <c r="U103" s="157"/>
      <c r="V103" s="14"/>
      <c r="W103" s="14"/>
      <c r="X103" s="157"/>
      <c r="Y103" s="14"/>
      <c r="Z103" s="14"/>
      <c r="AA103" s="157"/>
      <c r="AB103" s="14"/>
      <c r="AC103" s="14"/>
      <c r="AD103" s="157"/>
      <c r="AE103" s="14"/>
      <c r="AF103" s="14"/>
      <c r="AG103" s="157"/>
      <c r="AH103" s="14"/>
    </row>
    <row r="104" spans="1:34" x14ac:dyDescent="0.2">
      <c r="A104" s="75"/>
      <c r="B104" s="81"/>
      <c r="C104" s="16"/>
      <c r="D104" s="14"/>
      <c r="E104" s="14"/>
      <c r="F104" s="157"/>
      <c r="G104" s="14"/>
      <c r="H104" s="14"/>
      <c r="I104" s="157"/>
      <c r="J104" s="14"/>
      <c r="K104" s="14"/>
      <c r="L104" s="157"/>
      <c r="M104" s="14"/>
      <c r="N104" s="14"/>
      <c r="O104" s="157"/>
      <c r="P104" s="14"/>
      <c r="Q104" s="14"/>
      <c r="R104" s="157"/>
      <c r="S104" s="14"/>
      <c r="T104" s="14"/>
      <c r="U104" s="157"/>
      <c r="V104" s="14"/>
      <c r="W104" s="14"/>
      <c r="X104" s="157"/>
      <c r="Y104" s="14"/>
      <c r="Z104" s="14"/>
      <c r="AA104" s="157"/>
      <c r="AB104" s="14"/>
      <c r="AC104" s="14"/>
      <c r="AD104" s="157"/>
      <c r="AE104" s="14"/>
      <c r="AF104" s="14"/>
      <c r="AG104" s="157"/>
      <c r="AH104" s="14"/>
    </row>
    <row r="105" spans="1:34" x14ac:dyDescent="0.2">
      <c r="A105" s="75"/>
      <c r="B105" s="81"/>
      <c r="C105" s="16"/>
      <c r="D105" s="14"/>
      <c r="E105" s="14"/>
      <c r="F105" s="157"/>
      <c r="G105" s="14"/>
      <c r="H105" s="14"/>
      <c r="I105" s="157"/>
      <c r="J105" s="14"/>
      <c r="K105" s="14"/>
      <c r="L105" s="157"/>
      <c r="M105" s="14"/>
      <c r="N105" s="14"/>
      <c r="O105" s="157"/>
      <c r="P105" s="14"/>
      <c r="Q105" s="14"/>
      <c r="R105" s="157"/>
      <c r="S105" s="14"/>
      <c r="T105" s="14"/>
      <c r="U105" s="157"/>
      <c r="V105" s="14"/>
      <c r="W105" s="14"/>
      <c r="X105" s="157"/>
      <c r="Y105" s="14"/>
      <c r="Z105" s="14"/>
      <c r="AA105" s="157"/>
      <c r="AB105" s="14"/>
      <c r="AC105" s="14"/>
      <c r="AD105" s="157"/>
      <c r="AE105" s="14"/>
      <c r="AF105" s="14"/>
      <c r="AG105" s="157"/>
      <c r="AH105" s="14"/>
    </row>
    <row r="106" spans="1:34" x14ac:dyDescent="0.2">
      <c r="A106" s="75"/>
      <c r="B106" s="81"/>
      <c r="C106" s="16"/>
      <c r="D106" s="14"/>
      <c r="E106" s="14"/>
      <c r="F106" s="157"/>
      <c r="G106" s="14"/>
      <c r="H106" s="14"/>
      <c r="I106" s="157"/>
      <c r="J106" s="14"/>
      <c r="K106" s="14"/>
      <c r="L106" s="157"/>
      <c r="M106" s="14"/>
      <c r="N106" s="14"/>
      <c r="O106" s="157"/>
      <c r="P106" s="14"/>
      <c r="Q106" s="14"/>
      <c r="R106" s="157"/>
      <c r="S106" s="14"/>
      <c r="T106" s="14"/>
      <c r="U106" s="157"/>
      <c r="V106" s="14"/>
      <c r="W106" s="14"/>
      <c r="X106" s="157"/>
      <c r="Y106" s="14"/>
      <c r="Z106" s="14"/>
      <c r="AA106" s="157"/>
      <c r="AB106" s="14"/>
      <c r="AC106" s="14"/>
      <c r="AD106" s="157"/>
      <c r="AE106" s="14"/>
      <c r="AF106" s="14"/>
      <c r="AG106" s="157"/>
      <c r="AH106" s="14"/>
    </row>
    <row r="107" spans="1:34" x14ac:dyDescent="0.2">
      <c r="A107" s="75"/>
      <c r="B107" s="81"/>
      <c r="C107" s="16"/>
      <c r="D107" s="14"/>
      <c r="E107" s="14"/>
      <c r="F107" s="157"/>
      <c r="G107" s="14"/>
      <c r="H107" s="14"/>
      <c r="I107" s="157"/>
      <c r="J107" s="14"/>
      <c r="K107" s="14"/>
      <c r="L107" s="157"/>
      <c r="M107" s="14"/>
      <c r="N107" s="14"/>
      <c r="O107" s="157"/>
      <c r="P107" s="14"/>
      <c r="Q107" s="14"/>
      <c r="R107" s="157"/>
      <c r="S107" s="14"/>
      <c r="T107" s="14"/>
      <c r="U107" s="157"/>
      <c r="V107" s="14"/>
      <c r="W107" s="14"/>
      <c r="X107" s="157"/>
      <c r="Y107" s="14"/>
      <c r="Z107" s="14"/>
      <c r="AA107" s="157"/>
      <c r="AB107" s="14"/>
      <c r="AC107" s="14"/>
      <c r="AD107" s="157"/>
      <c r="AE107" s="14"/>
      <c r="AF107" s="14"/>
      <c r="AG107" s="157"/>
      <c r="AH107" s="14"/>
    </row>
    <row r="108" spans="1:34" x14ac:dyDescent="0.2">
      <c r="A108" s="75"/>
      <c r="B108" s="81"/>
      <c r="C108" s="16"/>
      <c r="D108" s="14"/>
      <c r="E108" s="14"/>
      <c r="F108" s="157"/>
      <c r="G108" s="14"/>
      <c r="H108" s="14"/>
      <c r="I108" s="157"/>
      <c r="J108" s="14"/>
      <c r="K108" s="14"/>
      <c r="L108" s="157"/>
      <c r="M108" s="14"/>
      <c r="N108" s="14"/>
      <c r="O108" s="157"/>
      <c r="P108" s="14"/>
      <c r="Q108" s="14"/>
      <c r="R108" s="157"/>
      <c r="S108" s="14"/>
      <c r="T108" s="14"/>
      <c r="U108" s="157"/>
      <c r="V108" s="14"/>
      <c r="W108" s="14"/>
      <c r="X108" s="157"/>
      <c r="Y108" s="14"/>
      <c r="Z108" s="14"/>
      <c r="AA108" s="157"/>
      <c r="AB108" s="14"/>
      <c r="AC108" s="14"/>
      <c r="AD108" s="157"/>
      <c r="AE108" s="14"/>
      <c r="AF108" s="14"/>
      <c r="AG108" s="157"/>
      <c r="AH108" s="14"/>
    </row>
    <row r="109" spans="1:34" x14ac:dyDescent="0.2">
      <c r="A109" s="75"/>
      <c r="B109" s="81"/>
      <c r="C109" s="16"/>
      <c r="D109" s="14"/>
      <c r="E109" s="14"/>
      <c r="F109" s="157"/>
      <c r="G109" s="14"/>
      <c r="H109" s="14"/>
      <c r="I109" s="157"/>
      <c r="J109" s="14"/>
      <c r="K109" s="14"/>
      <c r="L109" s="157"/>
      <c r="M109" s="14"/>
      <c r="N109" s="14"/>
      <c r="O109" s="157"/>
      <c r="P109" s="14"/>
      <c r="Q109" s="14"/>
      <c r="R109" s="157"/>
      <c r="S109" s="14"/>
      <c r="T109" s="14"/>
      <c r="U109" s="157"/>
      <c r="V109" s="14"/>
      <c r="W109" s="14"/>
      <c r="X109" s="157"/>
      <c r="Y109" s="14"/>
      <c r="Z109" s="14"/>
      <c r="AA109" s="157"/>
      <c r="AB109" s="14"/>
      <c r="AC109" s="14"/>
      <c r="AD109" s="157"/>
      <c r="AE109" s="14"/>
      <c r="AF109" s="14"/>
      <c r="AG109" s="157"/>
      <c r="AH109" s="14"/>
    </row>
    <row r="110" spans="1:34" x14ac:dyDescent="0.2">
      <c r="A110" s="75"/>
      <c r="B110" s="81"/>
      <c r="C110" s="16"/>
      <c r="D110" s="14"/>
      <c r="E110" s="14"/>
      <c r="F110" s="157"/>
      <c r="G110" s="14"/>
      <c r="H110" s="14"/>
      <c r="I110" s="157"/>
      <c r="J110" s="14"/>
      <c r="K110" s="14"/>
      <c r="L110" s="157"/>
      <c r="M110" s="14"/>
      <c r="N110" s="14"/>
      <c r="O110" s="157"/>
      <c r="P110" s="14"/>
      <c r="Q110" s="14"/>
      <c r="R110" s="157"/>
      <c r="S110" s="14"/>
      <c r="T110" s="14"/>
      <c r="U110" s="157"/>
      <c r="V110" s="14"/>
      <c r="W110" s="14"/>
      <c r="X110" s="157"/>
      <c r="Y110" s="14"/>
      <c r="Z110" s="14"/>
      <c r="AA110" s="157"/>
      <c r="AB110" s="14"/>
      <c r="AC110" s="14"/>
      <c r="AD110" s="157"/>
      <c r="AE110" s="14"/>
      <c r="AF110" s="14"/>
      <c r="AG110" s="157"/>
      <c r="AH110" s="14"/>
    </row>
    <row r="111" spans="1:34" x14ac:dyDescent="0.2">
      <c r="A111" s="75"/>
      <c r="B111" s="81"/>
      <c r="C111" s="16"/>
      <c r="D111" s="14"/>
      <c r="E111" s="14"/>
      <c r="F111" s="157"/>
      <c r="G111" s="14"/>
      <c r="H111" s="14"/>
      <c r="I111" s="157"/>
      <c r="J111" s="14"/>
      <c r="K111" s="14"/>
      <c r="L111" s="157"/>
      <c r="M111" s="14"/>
      <c r="N111" s="14"/>
      <c r="O111" s="157"/>
      <c r="P111" s="14"/>
      <c r="Q111" s="14"/>
      <c r="R111" s="157"/>
      <c r="S111" s="14"/>
      <c r="T111" s="14"/>
      <c r="U111" s="157"/>
      <c r="V111" s="14"/>
      <c r="W111" s="14"/>
      <c r="X111" s="157"/>
      <c r="Y111" s="14"/>
      <c r="Z111" s="14"/>
      <c r="AA111" s="157"/>
      <c r="AB111" s="14"/>
      <c r="AC111" s="14"/>
      <c r="AD111" s="157"/>
      <c r="AE111" s="14"/>
      <c r="AF111" s="14"/>
      <c r="AG111" s="157"/>
      <c r="AH111" s="14"/>
    </row>
    <row r="112" spans="1:34" x14ac:dyDescent="0.2">
      <c r="A112" s="75"/>
      <c r="B112" s="81"/>
      <c r="C112" s="16"/>
      <c r="D112" s="14"/>
      <c r="E112" s="14"/>
      <c r="F112" s="157"/>
      <c r="G112" s="14"/>
      <c r="H112" s="14"/>
      <c r="I112" s="157"/>
      <c r="J112" s="14"/>
      <c r="K112" s="14"/>
      <c r="L112" s="157"/>
      <c r="M112" s="14"/>
      <c r="N112" s="14"/>
      <c r="O112" s="157"/>
      <c r="P112" s="14"/>
      <c r="Q112" s="14"/>
      <c r="R112" s="157"/>
      <c r="S112" s="14"/>
      <c r="T112" s="14"/>
      <c r="U112" s="157"/>
      <c r="V112" s="14"/>
      <c r="W112" s="14"/>
      <c r="X112" s="157"/>
      <c r="Y112" s="14"/>
      <c r="Z112" s="14"/>
      <c r="AA112" s="157"/>
      <c r="AB112" s="14"/>
      <c r="AC112" s="14"/>
      <c r="AD112" s="157"/>
      <c r="AE112" s="14"/>
      <c r="AF112" s="14"/>
      <c r="AG112" s="157"/>
      <c r="AH112" s="14"/>
    </row>
    <row r="113" spans="1:34" x14ac:dyDescent="0.2">
      <c r="A113" s="75"/>
      <c r="B113" s="81"/>
      <c r="C113" s="16"/>
      <c r="D113" s="14"/>
      <c r="E113" s="14"/>
      <c r="F113" s="157"/>
      <c r="G113" s="14"/>
      <c r="H113" s="14"/>
      <c r="I113" s="157"/>
      <c r="J113" s="14"/>
      <c r="K113" s="14"/>
      <c r="L113" s="157"/>
      <c r="M113" s="14"/>
      <c r="N113" s="14"/>
      <c r="O113" s="157"/>
      <c r="P113" s="14"/>
      <c r="Q113" s="14"/>
      <c r="R113" s="157"/>
      <c r="S113" s="14"/>
      <c r="T113" s="14"/>
      <c r="U113" s="157"/>
      <c r="V113" s="14"/>
      <c r="W113" s="14"/>
      <c r="X113" s="157"/>
      <c r="Y113" s="14"/>
      <c r="Z113" s="14"/>
      <c r="AA113" s="157"/>
      <c r="AB113" s="14"/>
      <c r="AC113" s="14"/>
      <c r="AD113" s="157"/>
      <c r="AE113" s="14"/>
      <c r="AF113" s="14"/>
      <c r="AG113" s="157"/>
      <c r="AH113" s="14"/>
    </row>
    <row r="114" spans="1:34" x14ac:dyDescent="0.2">
      <c r="A114" s="75"/>
      <c r="B114" s="81"/>
      <c r="C114" s="16"/>
      <c r="D114" s="14"/>
      <c r="E114" s="14"/>
      <c r="F114" s="157"/>
      <c r="G114" s="14"/>
      <c r="H114" s="14"/>
      <c r="I114" s="157"/>
      <c r="J114" s="14"/>
      <c r="K114" s="14"/>
      <c r="L114" s="157"/>
      <c r="M114" s="14"/>
      <c r="N114" s="14"/>
      <c r="O114" s="157"/>
      <c r="P114" s="14"/>
      <c r="Q114" s="14"/>
      <c r="R114" s="157"/>
      <c r="S114" s="14"/>
      <c r="T114" s="14"/>
      <c r="U114" s="157"/>
      <c r="V114" s="14"/>
      <c r="W114" s="14"/>
      <c r="X114" s="157"/>
      <c r="Y114" s="14"/>
      <c r="Z114" s="14"/>
      <c r="AA114" s="157"/>
      <c r="AB114" s="14"/>
      <c r="AC114" s="14"/>
      <c r="AD114" s="157"/>
      <c r="AE114" s="14"/>
      <c r="AF114" s="14"/>
      <c r="AG114" s="157"/>
      <c r="AH114" s="14"/>
    </row>
    <row r="115" spans="1:34" x14ac:dyDescent="0.2">
      <c r="A115" s="75"/>
      <c r="B115" s="81"/>
      <c r="C115" s="16"/>
      <c r="D115" s="14"/>
      <c r="E115" s="14"/>
      <c r="F115" s="157"/>
      <c r="G115" s="14"/>
      <c r="H115" s="14"/>
      <c r="I115" s="157"/>
      <c r="J115" s="14"/>
      <c r="K115" s="14"/>
      <c r="L115" s="157"/>
      <c r="M115" s="14"/>
      <c r="N115" s="14"/>
      <c r="O115" s="157"/>
      <c r="P115" s="14"/>
      <c r="Q115" s="14"/>
      <c r="R115" s="157"/>
      <c r="S115" s="14"/>
      <c r="T115" s="14"/>
      <c r="U115" s="157"/>
      <c r="V115" s="14"/>
      <c r="W115" s="14"/>
      <c r="X115" s="157"/>
      <c r="Y115" s="14"/>
      <c r="Z115" s="14"/>
      <c r="AA115" s="157"/>
      <c r="AB115" s="14"/>
      <c r="AC115" s="14"/>
      <c r="AD115" s="157"/>
      <c r="AE115" s="14"/>
      <c r="AF115" s="14"/>
      <c r="AG115" s="157"/>
      <c r="AH115" s="14"/>
    </row>
    <row r="116" spans="1:34" x14ac:dyDescent="0.2">
      <c r="A116" s="75"/>
      <c r="B116" s="81"/>
      <c r="C116" s="16"/>
      <c r="D116" s="14"/>
      <c r="E116" s="14"/>
      <c r="F116" s="157"/>
      <c r="G116" s="14"/>
      <c r="H116" s="14"/>
      <c r="I116" s="157"/>
      <c r="J116" s="14"/>
      <c r="K116" s="14"/>
      <c r="L116" s="157"/>
      <c r="M116" s="14"/>
      <c r="N116" s="14"/>
      <c r="O116" s="157"/>
      <c r="P116" s="14"/>
      <c r="Q116" s="14"/>
      <c r="R116" s="157"/>
      <c r="S116" s="14"/>
      <c r="T116" s="14"/>
      <c r="U116" s="157"/>
      <c r="V116" s="14"/>
      <c r="W116" s="14"/>
      <c r="X116" s="157"/>
      <c r="Y116" s="14"/>
      <c r="Z116" s="14"/>
      <c r="AA116" s="157"/>
      <c r="AB116" s="14"/>
      <c r="AC116" s="14"/>
      <c r="AD116" s="157"/>
      <c r="AE116" s="14"/>
      <c r="AF116" s="14"/>
      <c r="AG116" s="157"/>
      <c r="AH116" s="14"/>
    </row>
    <row r="117" spans="1:34" x14ac:dyDescent="0.2">
      <c r="A117" s="75"/>
      <c r="B117" s="81"/>
      <c r="C117" s="16"/>
      <c r="D117" s="14"/>
      <c r="E117" s="14"/>
      <c r="F117" s="157"/>
      <c r="G117" s="14"/>
      <c r="H117" s="14"/>
      <c r="I117" s="157"/>
      <c r="J117" s="14"/>
      <c r="K117" s="14"/>
      <c r="L117" s="157"/>
      <c r="M117" s="14"/>
      <c r="N117" s="14"/>
      <c r="O117" s="157"/>
      <c r="P117" s="14"/>
      <c r="Q117" s="14"/>
      <c r="R117" s="157"/>
      <c r="S117" s="14"/>
      <c r="T117" s="14"/>
      <c r="U117" s="157"/>
      <c r="V117" s="14"/>
      <c r="W117" s="14"/>
      <c r="X117" s="157"/>
      <c r="Y117" s="14"/>
      <c r="Z117" s="14"/>
      <c r="AA117" s="157"/>
      <c r="AB117" s="14"/>
      <c r="AC117" s="14"/>
      <c r="AD117" s="157"/>
      <c r="AE117" s="14"/>
      <c r="AF117" s="14"/>
      <c r="AG117" s="157"/>
      <c r="AH117" s="14"/>
    </row>
    <row r="118" spans="1:34" x14ac:dyDescent="0.2">
      <c r="A118" s="75"/>
      <c r="B118" s="81"/>
      <c r="C118" s="16"/>
      <c r="D118" s="14"/>
      <c r="E118" s="14"/>
      <c r="F118" s="157"/>
      <c r="G118" s="14"/>
      <c r="H118" s="14"/>
      <c r="I118" s="157"/>
      <c r="J118" s="14"/>
      <c r="K118" s="14"/>
      <c r="L118" s="157"/>
      <c r="M118" s="14"/>
      <c r="N118" s="14"/>
      <c r="O118" s="157"/>
      <c r="P118" s="14"/>
      <c r="Q118" s="14"/>
      <c r="R118" s="157"/>
      <c r="S118" s="14"/>
      <c r="T118" s="14"/>
      <c r="U118" s="157"/>
      <c r="V118" s="14"/>
      <c r="W118" s="14"/>
      <c r="X118" s="157"/>
      <c r="Y118" s="14"/>
      <c r="Z118" s="14"/>
      <c r="AA118" s="157"/>
      <c r="AB118" s="14"/>
      <c r="AC118" s="14"/>
      <c r="AD118" s="157"/>
      <c r="AE118" s="14"/>
      <c r="AF118" s="14"/>
      <c r="AG118" s="157"/>
      <c r="AH118" s="14"/>
    </row>
    <row r="119" spans="1:34" x14ac:dyDescent="0.2">
      <c r="A119" s="75"/>
      <c r="B119" s="81"/>
      <c r="C119" s="16"/>
      <c r="D119" s="14"/>
      <c r="E119" s="14"/>
      <c r="F119" s="157"/>
      <c r="G119" s="14"/>
      <c r="H119" s="14"/>
      <c r="I119" s="157"/>
      <c r="J119" s="14"/>
      <c r="K119" s="14"/>
      <c r="L119" s="157"/>
      <c r="M119" s="14"/>
      <c r="N119" s="14"/>
      <c r="O119" s="157"/>
      <c r="P119" s="14"/>
      <c r="Q119" s="14"/>
      <c r="R119" s="157"/>
      <c r="S119" s="14"/>
      <c r="T119" s="14"/>
      <c r="U119" s="157"/>
      <c r="V119" s="14"/>
      <c r="W119" s="14"/>
      <c r="X119" s="157"/>
      <c r="Y119" s="14"/>
      <c r="Z119" s="14"/>
      <c r="AA119" s="157"/>
      <c r="AB119" s="14"/>
      <c r="AC119" s="14"/>
      <c r="AD119" s="157"/>
      <c r="AE119" s="14"/>
      <c r="AF119" s="14"/>
      <c r="AG119" s="157"/>
      <c r="AH119" s="14"/>
    </row>
    <row r="120" spans="1:34" x14ac:dyDescent="0.2">
      <c r="A120" s="75"/>
      <c r="B120" s="81"/>
      <c r="C120" s="16"/>
      <c r="D120" s="14"/>
      <c r="E120" s="14"/>
      <c r="F120" s="157"/>
      <c r="G120" s="14"/>
      <c r="H120" s="14"/>
      <c r="I120" s="157"/>
      <c r="J120" s="14"/>
      <c r="K120" s="14"/>
      <c r="L120" s="157"/>
      <c r="M120" s="14"/>
      <c r="N120" s="14"/>
      <c r="O120" s="157"/>
      <c r="P120" s="14"/>
      <c r="Q120" s="14"/>
      <c r="R120" s="157"/>
      <c r="S120" s="14"/>
      <c r="T120" s="14"/>
      <c r="U120" s="157"/>
      <c r="V120" s="14"/>
      <c r="W120" s="14"/>
      <c r="X120" s="157"/>
      <c r="Y120" s="14"/>
      <c r="Z120" s="14"/>
      <c r="AA120" s="157"/>
      <c r="AB120" s="14"/>
      <c r="AC120" s="14"/>
      <c r="AD120" s="157"/>
      <c r="AE120" s="14"/>
      <c r="AF120" s="14"/>
      <c r="AG120" s="157"/>
      <c r="AH120" s="14"/>
    </row>
    <row r="121" spans="1:34" x14ac:dyDescent="0.2">
      <c r="A121" s="75"/>
      <c r="B121" s="81"/>
      <c r="C121" s="16"/>
      <c r="D121" s="14"/>
      <c r="E121" s="14"/>
      <c r="F121" s="157"/>
      <c r="G121" s="14"/>
      <c r="H121" s="14"/>
      <c r="I121" s="157"/>
      <c r="J121" s="14"/>
      <c r="K121" s="14"/>
      <c r="L121" s="157"/>
      <c r="M121" s="14"/>
      <c r="N121" s="14"/>
      <c r="O121" s="157"/>
      <c r="P121" s="14"/>
      <c r="Q121" s="14"/>
      <c r="R121" s="157"/>
      <c r="S121" s="14"/>
      <c r="T121" s="14"/>
      <c r="U121" s="157"/>
      <c r="V121" s="14"/>
      <c r="W121" s="14"/>
      <c r="X121" s="157"/>
      <c r="Y121" s="14"/>
      <c r="Z121" s="14"/>
      <c r="AA121" s="157"/>
      <c r="AB121" s="14"/>
      <c r="AC121" s="14"/>
      <c r="AD121" s="157"/>
      <c r="AE121" s="14"/>
      <c r="AF121" s="14"/>
      <c r="AG121" s="157"/>
      <c r="AH121" s="14"/>
    </row>
  </sheetData>
  <mergeCells count="1">
    <mergeCell ref="A1:A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Opći dio</vt:lpstr>
      <vt:lpstr>Prihodi i primici</vt:lpstr>
      <vt:lpstr>Rashodi i izdaci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Skola</cp:lastModifiedBy>
  <dcterms:created xsi:type="dcterms:W3CDTF">2022-07-11T13:37:00Z</dcterms:created>
  <dcterms:modified xsi:type="dcterms:W3CDTF">2022-07-19T07:45:44Z</dcterms:modified>
</cp:coreProperties>
</file>