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\Desktop\ZA ŠKOLSKI\"/>
    </mc:Choice>
  </mc:AlternateContent>
  <xr:revisionPtr revIDLastSave="0" documentId="13_ncr:1_{D5A88243-4FF9-481C-B2B7-DFEC5D6943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6" i="7" l="1"/>
  <c r="H156" i="7"/>
  <c r="G157" i="7"/>
  <c r="H157" i="7"/>
  <c r="I157" i="7"/>
  <c r="I79" i="7"/>
  <c r="H79" i="7"/>
  <c r="F157" i="7"/>
  <c r="E157" i="7"/>
  <c r="I120" i="7"/>
  <c r="H120" i="7"/>
  <c r="G120" i="7"/>
  <c r="F120" i="7"/>
  <c r="H118" i="7"/>
  <c r="I118" i="7"/>
  <c r="G118" i="7"/>
  <c r="F118" i="7"/>
  <c r="E118" i="7"/>
  <c r="F98" i="7"/>
  <c r="E98" i="7"/>
  <c r="E95" i="7"/>
  <c r="I95" i="7"/>
  <c r="H95" i="7"/>
  <c r="F95" i="7"/>
  <c r="I43" i="7"/>
  <c r="H43" i="7"/>
  <c r="F43" i="7"/>
  <c r="E43" i="7"/>
  <c r="I133" i="7" l="1"/>
  <c r="F133" i="7"/>
  <c r="H133" i="7"/>
  <c r="I131" i="7"/>
  <c r="H131" i="7"/>
  <c r="G131" i="7"/>
  <c r="F131" i="7"/>
  <c r="E131" i="7"/>
  <c r="I127" i="7"/>
  <c r="E133" i="7" l="1"/>
  <c r="G133" i="7"/>
  <c r="I52" i="7" l="1"/>
  <c r="H52" i="7"/>
  <c r="I98" i="7"/>
  <c r="H98" i="7"/>
  <c r="I91" i="7" l="1"/>
  <c r="I69" i="7"/>
  <c r="I34" i="7"/>
  <c r="I30" i="7"/>
  <c r="I26" i="7"/>
  <c r="I22" i="7"/>
  <c r="I18" i="7"/>
  <c r="I57" i="7" l="1"/>
  <c r="I83" i="7"/>
  <c r="I87" i="7"/>
  <c r="I63" i="7"/>
  <c r="I67" i="7"/>
  <c r="I13" i="7"/>
  <c r="I38" i="7"/>
  <c r="I48" i="7"/>
  <c r="I73" i="7"/>
  <c r="H150" i="7"/>
  <c r="H144" i="7"/>
  <c r="H139" i="7"/>
  <c r="H137" i="7"/>
  <c r="H127" i="7"/>
  <c r="H125" i="7"/>
  <c r="H112" i="7"/>
  <c r="H108" i="7"/>
  <c r="H106" i="7"/>
  <c r="H102" i="7"/>
  <c r="H91" i="7"/>
  <c r="H73" i="7"/>
  <c r="H69" i="7"/>
  <c r="H38" i="7"/>
  <c r="H34" i="7"/>
  <c r="H30" i="7"/>
  <c r="H26" i="7"/>
  <c r="H22" i="7"/>
  <c r="E14" i="5"/>
  <c r="E13" i="5" s="1"/>
  <c r="E57" i="8"/>
  <c r="E55" i="8"/>
  <c r="E52" i="8"/>
  <c r="E49" i="8"/>
  <c r="E47" i="8"/>
  <c r="E45" i="8"/>
  <c r="E28" i="8"/>
  <c r="E26" i="8"/>
  <c r="E24" i="8"/>
  <c r="E21" i="8"/>
  <c r="E18" i="8"/>
  <c r="E16" i="8"/>
  <c r="E14" i="8"/>
  <c r="G24" i="3"/>
  <c r="G21" i="3"/>
  <c r="E13" i="8" l="1"/>
  <c r="G35" i="3"/>
  <c r="H57" i="7"/>
  <c r="H146" i="7"/>
  <c r="H152" i="7"/>
  <c r="H67" i="7"/>
  <c r="H63" i="7"/>
  <c r="E44" i="8"/>
  <c r="G41" i="3"/>
  <c r="H114" i="7"/>
  <c r="H83" i="7"/>
  <c r="H13" i="7"/>
  <c r="H18" i="7"/>
  <c r="H48" i="7"/>
  <c r="G15" i="3"/>
  <c r="I40" i="10"/>
  <c r="I24" i="10"/>
  <c r="I14" i="10"/>
  <c r="I11" i="10"/>
  <c r="D14" i="5"/>
  <c r="D13" i="5" s="1"/>
  <c r="D57" i="8"/>
  <c r="D55" i="8"/>
  <c r="D52" i="8"/>
  <c r="D49" i="8"/>
  <c r="D47" i="8"/>
  <c r="D45" i="8"/>
  <c r="D28" i="8"/>
  <c r="D26" i="8"/>
  <c r="D24" i="8"/>
  <c r="D21" i="8"/>
  <c r="D18" i="8"/>
  <c r="D16" i="8"/>
  <c r="D14" i="8"/>
  <c r="F24" i="3"/>
  <c r="F21" i="3"/>
  <c r="H40" i="10"/>
  <c r="H24" i="10"/>
  <c r="H14" i="10"/>
  <c r="H11" i="10"/>
  <c r="G150" i="7"/>
  <c r="G144" i="7"/>
  <c r="G139" i="7"/>
  <c r="G137" i="7"/>
  <c r="G127" i="7"/>
  <c r="G125" i="7"/>
  <c r="G112" i="7"/>
  <c r="G108" i="7"/>
  <c r="G106" i="7"/>
  <c r="G102" i="7"/>
  <c r="G95" i="7"/>
  <c r="G91" i="7"/>
  <c r="G79" i="7"/>
  <c r="G69" i="7"/>
  <c r="G34" i="7"/>
  <c r="G30" i="7"/>
  <c r="G26" i="7"/>
  <c r="G22" i="7"/>
  <c r="F35" i="3" l="1"/>
  <c r="G14" i="3"/>
  <c r="D44" i="8"/>
  <c r="G63" i="7"/>
  <c r="H17" i="10"/>
  <c r="H25" i="10" s="1"/>
  <c r="F41" i="3"/>
  <c r="G34" i="3"/>
  <c r="I17" i="10"/>
  <c r="I25" i="10" s="1"/>
  <c r="G146" i="7"/>
  <c r="H87" i="7"/>
  <c r="G43" i="7"/>
  <c r="G152" i="7"/>
  <c r="G13" i="7"/>
  <c r="G18" i="7"/>
  <c r="G83" i="7"/>
  <c r="G156" i="7" s="1"/>
  <c r="D13" i="8"/>
  <c r="G67" i="7"/>
  <c r="G98" i="7"/>
  <c r="G114" i="7"/>
  <c r="I137" i="7"/>
  <c r="F137" i="7"/>
  <c r="I139" i="7"/>
  <c r="E139" i="7"/>
  <c r="B35" i="8"/>
  <c r="B34" i="8"/>
  <c r="G48" i="7" l="1"/>
  <c r="H158" i="7"/>
  <c r="F15" i="3"/>
  <c r="F14" i="3" s="1"/>
  <c r="G73" i="7"/>
  <c r="G57" i="7"/>
  <c r="G52" i="7"/>
  <c r="G38" i="7"/>
  <c r="G87" i="7"/>
  <c r="I31" i="10"/>
  <c r="I32" i="10" s="1"/>
  <c r="F34" i="3"/>
  <c r="F139" i="7"/>
  <c r="F28" i="8"/>
  <c r="C28" i="8"/>
  <c r="G158" i="7" l="1"/>
  <c r="E137" i="7"/>
  <c r="E24" i="3"/>
  <c r="D24" i="3"/>
  <c r="H24" i="3" l="1"/>
  <c r="J40" i="10" l="1"/>
  <c r="I152" i="7" l="1"/>
  <c r="F152" i="7"/>
  <c r="I150" i="7"/>
  <c r="F150" i="7"/>
  <c r="I146" i="7"/>
  <c r="F146" i="7"/>
  <c r="F144" i="7"/>
  <c r="I144" i="7"/>
  <c r="F127" i="7"/>
  <c r="I125" i="7"/>
  <c r="F125" i="7"/>
  <c r="F156" i="7" s="1"/>
  <c r="I114" i="7"/>
  <c r="F114" i="7"/>
  <c r="F112" i="7"/>
  <c r="I112" i="7"/>
  <c r="I108" i="7"/>
  <c r="F108" i="7"/>
  <c r="F106" i="7"/>
  <c r="I106" i="7"/>
  <c r="I102" i="7"/>
  <c r="F102" i="7"/>
  <c r="F91" i="7"/>
  <c r="F79" i="7"/>
  <c r="F69" i="7"/>
  <c r="F34" i="7"/>
  <c r="F30" i="7"/>
  <c r="F26" i="7"/>
  <c r="F22" i="7"/>
  <c r="F14" i="5"/>
  <c r="C14" i="5"/>
  <c r="C13" i="5" s="1"/>
  <c r="F57" i="8"/>
  <c r="C57" i="8"/>
  <c r="F55" i="8"/>
  <c r="C55" i="8"/>
  <c r="F52" i="8"/>
  <c r="C52" i="8"/>
  <c r="F49" i="8"/>
  <c r="C49" i="8"/>
  <c r="F47" i="8"/>
  <c r="C47" i="8"/>
  <c r="F45" i="8"/>
  <c r="C45" i="8"/>
  <c r="C44" i="8" s="1"/>
  <c r="F26" i="8"/>
  <c r="C26" i="8"/>
  <c r="F24" i="8"/>
  <c r="C24" i="8"/>
  <c r="F21" i="8"/>
  <c r="C21" i="8"/>
  <c r="F18" i="8"/>
  <c r="C18" i="8"/>
  <c r="F16" i="8"/>
  <c r="C16" i="8"/>
  <c r="F14" i="8"/>
  <c r="C14" i="8"/>
  <c r="C13" i="8" s="1"/>
  <c r="E41" i="3"/>
  <c r="E21" i="3"/>
  <c r="H21" i="3"/>
  <c r="F44" i="8" l="1"/>
  <c r="H41" i="3"/>
  <c r="F13" i="7"/>
  <c r="E35" i="3"/>
  <c r="E34" i="3" s="1"/>
  <c r="F18" i="7"/>
  <c r="F63" i="7"/>
  <c r="F67" i="7"/>
  <c r="F83" i="7"/>
  <c r="E15" i="3"/>
  <c r="E14" i="3" s="1"/>
  <c r="F57" i="7"/>
  <c r="H15" i="3"/>
  <c r="H14" i="3" s="1"/>
  <c r="F13" i="5"/>
  <c r="H35" i="3"/>
  <c r="F13" i="8"/>
  <c r="F37" i="10"/>
  <c r="G24" i="10"/>
  <c r="G14" i="10"/>
  <c r="G11" i="10"/>
  <c r="J24" i="10"/>
  <c r="J14" i="10"/>
  <c r="J11" i="10"/>
  <c r="F73" i="7" l="1"/>
  <c r="F48" i="7"/>
  <c r="I158" i="7"/>
  <c r="H34" i="3"/>
  <c r="F52" i="7"/>
  <c r="F87" i="7"/>
  <c r="F38" i="7"/>
  <c r="F40" i="10"/>
  <c r="G17" i="10"/>
  <c r="G25" i="10" s="1"/>
  <c r="J17" i="10"/>
  <c r="F158" i="7" l="1"/>
  <c r="J25" i="10"/>
  <c r="J31" i="10"/>
  <c r="J32" i="10" s="1"/>
  <c r="B49" i="8" l="1"/>
  <c r="B18" i="8"/>
  <c r="B26" i="8"/>
  <c r="B24" i="8"/>
  <c r="B21" i="8"/>
  <c r="B16" i="8"/>
  <c r="B14" i="8"/>
  <c r="B57" i="8"/>
  <c r="B55" i="8"/>
  <c r="B52" i="8"/>
  <c r="B47" i="8"/>
  <c r="B45" i="8"/>
  <c r="B28" i="8" l="1"/>
  <c r="B13" i="8"/>
  <c r="E127" i="7"/>
  <c r="E146" i="7"/>
  <c r="E114" i="7"/>
  <c r="E152" i="7"/>
  <c r="B44" i="8"/>
  <c r="E57" i="7" l="1"/>
  <c r="E73" i="7"/>
  <c r="E63" i="7"/>
  <c r="E144" i="7"/>
  <c r="E125" i="7"/>
  <c r="E108" i="7"/>
  <c r="E102" i="7"/>
  <c r="E83" i="7"/>
  <c r="E150" i="7"/>
  <c r="E120" i="7"/>
  <c r="E112" i="7"/>
  <c r="E106" i="7"/>
  <c r="E91" i="7"/>
  <c r="E79" i="7"/>
  <c r="E69" i="7"/>
  <c r="E67" i="7"/>
  <c r="E13" i="7"/>
  <c r="E22" i="7"/>
  <c r="E34" i="7"/>
  <c r="E30" i="7"/>
  <c r="E26" i="7"/>
  <c r="E18" i="7"/>
  <c r="E48" i="7"/>
  <c r="E38" i="7"/>
  <c r="E52" i="7"/>
  <c r="E87" i="7"/>
  <c r="E156" i="7" l="1"/>
  <c r="B14" i="5"/>
  <c r="E158" i="7" l="1"/>
  <c r="B13" i="5"/>
  <c r="D41" i="3"/>
  <c r="G40" i="10"/>
  <c r="F24" i="10"/>
  <c r="F14" i="10"/>
  <c r="F11" i="10"/>
  <c r="D35" i="3" l="1"/>
  <c r="D21" i="3"/>
  <c r="D15" i="3"/>
  <c r="F17" i="10"/>
  <c r="F39" i="10" s="1"/>
  <c r="D14" i="3" l="1"/>
  <c r="F25" i="10"/>
  <c r="F31" i="10"/>
  <c r="D34" i="3"/>
  <c r="F32" i="10" l="1"/>
</calcChain>
</file>

<file path=xl/sharedStrings.xml><?xml version="1.0" encoding="utf-8"?>
<sst xmlns="http://schemas.openxmlformats.org/spreadsheetml/2006/main" count="484" uniqueCount="170">
  <si>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</si>
  <si>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</si>
  <si>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</si>
  <si>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</si>
  <si>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</si>
  <si>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</si>
  <si>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</si>
  <si>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</si>
  <si>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</si>
  <si>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</si>
  <si>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</si>
  <si>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</si>
  <si>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</si>
  <si>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</si>
  <si>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</si>
  <si>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</si>
  <si>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</si>
  <si>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</si>
  <si>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</si>
  <si>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</si>
  <si>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</si>
  <si>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</si>
  <si>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</si>
  <si>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</si>
  <si>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NAZIV PROGRAMA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</si>
  <si>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</si>
  <si>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</si>
  <si>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</si>
  <si>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</si>
  <si>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Rashodi za nabavu proizvedene dugotrajne imovine</t>
  </si>
  <si>
    <t>Naziv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</si>
  <si>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</si>
  <si>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</si>
  <si>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</si>
  <si>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</si>
  <si>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</si>
  <si>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</si>
  <si>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</si>
  <si>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</si>
  <si>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</si>
  <si>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</si>
  <si>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</si>
  <si>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</si>
  <si>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</si>
  <si>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</si>
  <si>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</si>
  <si>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</si>
  <si>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</si>
  <si>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</si>
  <si>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</si>
  <si>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</si>
  <si>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</si>
  <si>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</si>
  <si>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</si>
  <si>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</si>
  <si>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</si>
  <si>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</si>
  <si>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</si>
  <si>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</si>
  <si>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</si>
  <si>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</si>
  <si>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</si>
  <si>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</si>
  <si>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Predsjednik Školskog odbora:</t>
  </si>
  <si>
    <t xml:space="preserve"> </t>
  </si>
  <si>
    <t>Ravnatelj:</t>
  </si>
  <si>
    <t>Milan Đurić</t>
  </si>
  <si>
    <t>Ivica Paić, prof.</t>
  </si>
  <si>
    <t>Prihodi od imovine</t>
  </si>
  <si>
    <t>Prihodi od upravnih i administrativnih 
pristojbi, pristojbi po posebnim propisima i naknada</t>
  </si>
  <si>
    <t>Prihodi od prodaje proizvoda i robe te pruženih usluga i prihoda od donacija</t>
  </si>
  <si>
    <t>Prihodi iz nadležnog proračuna</t>
  </si>
  <si>
    <t>Financijski rashodi</t>
  </si>
  <si>
    <t>Naknade građanima i kućanstvima na temelju osiguranja i druge naknade</t>
  </si>
  <si>
    <t>09 Obrazovanje</t>
  </si>
  <si>
    <t>0912 Osnovno obrazovanje</t>
  </si>
  <si>
    <t>096 Dodatne usluge u obrazovanju</t>
  </si>
  <si>
    <t>098 Usluge obrazovanja koje nisu drugdje
svrstane</t>
  </si>
  <si>
    <t>OSNOVNA ŠKOLA NEDELIŠĆE</t>
  </si>
  <si>
    <t>ŠKOLSTVO  1013</t>
  </si>
  <si>
    <t>Aktivnost 1013A101301</t>
  </si>
  <si>
    <t>DECENTRALIZIRANJE FUNKCIJE OSNOVNE ŠKOLE</t>
  </si>
  <si>
    <t>Izvor financiranja 44</t>
  </si>
  <si>
    <t>Decentralizirana sredstva</t>
  </si>
  <si>
    <t>Aktivnost 1013A1001304</t>
  </si>
  <si>
    <t>ŠKOLSKA NATJECANJA</t>
  </si>
  <si>
    <t>Izvor financiranja 11</t>
  </si>
  <si>
    <t>Opći prihodi i primici</t>
  </si>
  <si>
    <t>Aktivnost 1013A101330</t>
  </si>
  <si>
    <t>PROJEKT "E-ŠKOLE"</t>
  </si>
  <si>
    <t>Aktivnost 1013A101343</t>
  </si>
  <si>
    <t xml:space="preserve">GRAĐANSKI ODGOJ </t>
  </si>
  <si>
    <t>Aktivnost 1001T100115</t>
  </si>
  <si>
    <t>PROJEKT "ŠKOLSKA SHEMA"</t>
  </si>
  <si>
    <t>Izvor financiranja 51</t>
  </si>
  <si>
    <t xml:space="preserve">Pomoći EU </t>
  </si>
  <si>
    <t>Aktivnost 1001T100103</t>
  </si>
  <si>
    <t>PROJEKT "ŠKOLSKI OBROCI SVIMA"</t>
  </si>
  <si>
    <t>PROJEKT "ŠKOLE JEDNAKIH MOGUĆNOSTI"</t>
  </si>
  <si>
    <t>Opći prihodi i primici  (10%)</t>
  </si>
  <si>
    <t>Pomoći EU (90%)</t>
  </si>
  <si>
    <t>Aktivnost 1013A101319</t>
  </si>
  <si>
    <t>Izvor financiranja 52</t>
  </si>
  <si>
    <t>Ostale pomoći</t>
  </si>
  <si>
    <t>Aktivnost 1013A101314</t>
  </si>
  <si>
    <t>OSTALI IZDACI ZA OSNOVNE ŠKOLE</t>
  </si>
  <si>
    <t>Izvor financiranja 31</t>
  </si>
  <si>
    <t>Vlastiti prihodi</t>
  </si>
  <si>
    <t>Izvor financiranja 43</t>
  </si>
  <si>
    <t>Ostali prihodi za posebne namjene</t>
  </si>
  <si>
    <t>OSTALI IZDACI ZA OSNOVNE ŠKOLE - MZO</t>
  </si>
  <si>
    <t>Ostale pomoći - MZO</t>
  </si>
  <si>
    <t>OSTALI IZDACI ZA OSNOVNE ŠKOLE - 
PRODUŽENI BORAVAK</t>
  </si>
  <si>
    <t xml:space="preserve">Ostale pomoći </t>
  </si>
  <si>
    <t>Izvor financiranja 61</t>
  </si>
  <si>
    <t>Donacije</t>
  </si>
  <si>
    <t>Izvor financiranja 71</t>
  </si>
  <si>
    <t>Aktivnost 1013K101301</t>
  </si>
  <si>
    <t>ENERGETSKI CERTIFIKAT PŠ PUŠĆINE</t>
  </si>
  <si>
    <t>ENERGETSKA OBNOVA PŠ DUNJKOVEC</t>
  </si>
  <si>
    <t>Pomoći EU</t>
  </si>
  <si>
    <t>Pomoći</t>
  </si>
  <si>
    <t xml:space="preserve">   31 Vlastiti prihodi</t>
  </si>
  <si>
    <t xml:space="preserve">   11 Opći prihodi i primici</t>
  </si>
  <si>
    <t xml:space="preserve">   43 Ostali prihodi za posebne namjene</t>
  </si>
  <si>
    <t xml:space="preserve">   52 Ostale pomoći</t>
  </si>
  <si>
    <t xml:space="preserve">   51  Pomoći EU</t>
  </si>
  <si>
    <t>6 Donacije</t>
  </si>
  <si>
    <t xml:space="preserve">   61 Donacije</t>
  </si>
  <si>
    <t>7 Prihodi od nefinancijske imovine i nadoknade šteta s osnova osiguranja</t>
  </si>
  <si>
    <t xml:space="preserve">   44 Decentralizirana sredstva</t>
  </si>
  <si>
    <t xml:space="preserve">   71 Prihodi od nefinancijske imovine i nadoknade         šteta s osnova osiguranja</t>
  </si>
  <si>
    <t>9 Rezultat</t>
  </si>
  <si>
    <t>Ostali rashodi</t>
  </si>
  <si>
    <t>7 Prihodi od nefinancijske imovine i nadoknade  šteta s osnova osiguranja</t>
  </si>
  <si>
    <t>Plan 2024.</t>
  </si>
  <si>
    <t xml:space="preserve">   71 Prihodi od nefinancijske imovine i nadoknade            šteta s osnova osiguranja</t>
  </si>
  <si>
    <t>Sveukupni rashodi</t>
  </si>
  <si>
    <t>Razred 3</t>
  </si>
  <si>
    <t>Razred 4</t>
  </si>
  <si>
    <t>Ukupno 3+4</t>
  </si>
  <si>
    <t xml:space="preserve">   93 Vlastiti prihodi - višak/manjak</t>
  </si>
  <si>
    <t xml:space="preserve">   94 Ostali prihodi za posebne namjene - višak/manjak</t>
  </si>
  <si>
    <t xml:space="preserve">   952 Ostale pomoći - višak/manjak</t>
  </si>
  <si>
    <t>Rezultat poslovanja</t>
  </si>
  <si>
    <t>Višak prihoda</t>
  </si>
  <si>
    <t>IZVRŠENJE KORIŠTENJA PRENESENOG REZULTATA - VIŠAK PRIHODA</t>
  </si>
  <si>
    <t>Izvršenje 2023.</t>
  </si>
  <si>
    <t>Rashodi za dodatna ulaganja na nefinancijskoj imovini</t>
  </si>
  <si>
    <t xml:space="preserve">   91 Opći prihodi i primici - višak/manjak</t>
  </si>
  <si>
    <t xml:space="preserve">   951 Pomoći EU - višak/manjak</t>
  </si>
  <si>
    <t xml:space="preserve">   96 Donacije - višak/manjak</t>
  </si>
  <si>
    <t xml:space="preserve">   97 Prihodi od nef.imovine - višak/manjak</t>
  </si>
  <si>
    <t>Plan 2025.</t>
  </si>
  <si>
    <t>Plan  2025.</t>
  </si>
  <si>
    <t>ASISTENT U NASTAVI (SUF. ŽUPANIJE I OPĆINE)</t>
  </si>
  <si>
    <t>Projekcija 
za 2026.</t>
  </si>
  <si>
    <t>Projekcija 
za 2027.</t>
  </si>
  <si>
    <t>Plan  2024.</t>
  </si>
  <si>
    <t>Proračun za  2025.</t>
  </si>
  <si>
    <t>Projekcija proračuna 
za 2026.</t>
  </si>
  <si>
    <t>Projekcija proračuna
za 2027.</t>
  </si>
  <si>
    <t>IZGRADNJA SPORTSKE DVORANE  PŠ DUNJKOVEC</t>
  </si>
  <si>
    <t xml:space="preserve"> IZGRADNJA NOVE  ENERGETSKI UČINKOVITE ZGRADE OSNOVNE ŠKOLE  NEDELIŠĆE</t>
  </si>
  <si>
    <t>Aktivnost 1013A101320</t>
  </si>
  <si>
    <t>Aktivnost 1013K101305</t>
  </si>
  <si>
    <t>FINANCIJSKI PLAN OSNOVNE ŠKOLE NEDELIŠĆE  ZA 2025. 
 I PROJEKCIJA ZA 2026. I 2027. GODINU</t>
  </si>
  <si>
    <t>U Nedelišću,  16.12.2024.</t>
  </si>
  <si>
    <t>U Nedelišću, 16.12.2024.</t>
  </si>
  <si>
    <t>U Nedelišću,   16.12.2024.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</si>
</sst>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2"/>
      <name val="Calibri Light"/>
      <family val="2"/>
      <charset val="238"/>
      <scheme val="major"/>
    </font>
    <font>
      <b/>
      <sz val="14"/>
      <name val="Calibri Light"/>
      <family val="2"/>
      <charset val="238"/>
      <scheme val="major"/>
    </font>
    <font>
      <sz val="12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i/>
      <sz val="11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i/>
      <sz val="9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sz val="14"/>
      <color rgb="FFFF0000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i/>
      <sz val="9"/>
      <color rgb="FFFF0000"/>
      <name val="Calibri Light"/>
      <family val="2"/>
      <charset val="238"/>
      <scheme val="major"/>
    </font>
    <font>
      <i/>
      <sz val="11"/>
      <color rgb="FFFF0000"/>
      <name val="Calibri Light"/>
      <family val="2"/>
      <charset val="238"/>
      <scheme val="major"/>
    </font>
    <font>
      <sz val="10"/>
      <color rgb="FFFF0000"/>
      <name val="Calibri Light"/>
      <family val="2"/>
      <charset val="238"/>
      <scheme val="major"/>
    </font>
    <font>
      <sz val="14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left" vertical="center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4" fillId="0" borderId="0" xfId="0" applyNumberFormat="1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4" fontId="6" fillId="0" borderId="4" xfId="0" applyNumberFormat="1" applyFont="1" applyFill="1" applyBorder="1" applyAlignment="1" applyProtection="1">
      <alignment horizontal="right" vertical="center" wrapText="1"/>
    </xf>
    <xf numFmtId="0" fontId="6" fillId="3" borderId="3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right" vertical="center" wrapText="1"/>
    </xf>
    <xf numFmtId="3" fontId="4" fillId="0" borderId="0" xfId="0" applyNumberFormat="1" applyFont="1"/>
    <xf numFmtId="4" fontId="6" fillId="4" borderId="3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 applyProtection="1">
      <alignment horizontal="right" vertical="center" wrapText="1"/>
    </xf>
    <xf numFmtId="0" fontId="6" fillId="3" borderId="3" xfId="0" applyNumberFormat="1" applyFont="1" applyFill="1" applyBorder="1" applyAlignment="1" applyProtection="1">
      <alignment horizontal="left" vertical="center" wrapText="1"/>
    </xf>
    <xf numFmtId="4" fontId="6" fillId="3" borderId="4" xfId="0" applyNumberFormat="1" applyFont="1" applyFill="1" applyBorder="1" applyAlignment="1" applyProtection="1">
      <alignment horizontal="right" vertical="center" wrapText="1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4" fontId="4" fillId="5" borderId="3" xfId="0" applyNumberFormat="1" applyFont="1" applyFill="1" applyBorder="1" applyAlignment="1">
      <alignment horizontal="right"/>
    </xf>
    <xf numFmtId="0" fontId="5" fillId="3" borderId="3" xfId="0" applyFont="1" applyFill="1" applyBorder="1" applyAlignment="1">
      <alignment horizontal="left" vertical="center" wrapText="1"/>
    </xf>
    <xf numFmtId="4" fontId="4" fillId="3" borderId="3" xfId="0" applyNumberFormat="1" applyFont="1" applyFill="1" applyBorder="1" applyAlignment="1">
      <alignment horizontal="right"/>
    </xf>
    <xf numFmtId="0" fontId="8" fillId="2" borderId="3" xfId="0" quotePrefix="1" applyFont="1" applyFill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4" fontId="6" fillId="3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1" fontId="9" fillId="2" borderId="3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9" fillId="2" borderId="3" xfId="0" quotePrefix="1" applyNumberFormat="1" applyFont="1" applyFill="1" applyBorder="1" applyAlignment="1">
      <alignment horizontal="left" vertical="center"/>
    </xf>
    <xf numFmtId="4" fontId="8" fillId="0" borderId="3" xfId="0" applyNumberFormat="1" applyFont="1" applyBorder="1" applyAlignment="1">
      <alignment horizontal="right"/>
    </xf>
    <xf numFmtId="1" fontId="11" fillId="2" borderId="4" xfId="0" applyNumberFormat="1" applyFont="1" applyFill="1" applyBorder="1" applyAlignment="1" applyProtection="1">
      <alignment horizontal="center" vertical="center" wrapText="1"/>
    </xf>
    <xf numFmtId="1" fontId="11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2" fillId="0" borderId="0" xfId="0" applyFont="1"/>
    <xf numFmtId="4" fontId="12" fillId="0" borderId="0" xfId="0" applyNumberFormat="1" applyFont="1"/>
    <xf numFmtId="0" fontId="13" fillId="0" borderId="0" xfId="0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Border="1" applyAlignment="1" applyProtection="1">
      <alignment horizontal="center" vertical="center" wrapText="1"/>
    </xf>
    <xf numFmtId="1" fontId="15" fillId="0" borderId="0" xfId="0" applyNumberFormat="1" applyFont="1"/>
    <xf numFmtId="0" fontId="17" fillId="2" borderId="4" xfId="0" applyFont="1" applyFill="1" applyBorder="1" applyAlignment="1">
      <alignment horizontal="left" vertical="center" wrapText="1"/>
    </xf>
    <xf numFmtId="4" fontId="17" fillId="2" borderId="4" xfId="0" applyNumberFormat="1" applyFont="1" applyFill="1" applyBorder="1" applyAlignment="1">
      <alignment horizontal="right"/>
    </xf>
    <xf numFmtId="0" fontId="14" fillId="0" borderId="0" xfId="0" applyFont="1"/>
    <xf numFmtId="0" fontId="17" fillId="2" borderId="1" xfId="0" applyFont="1" applyFill="1" applyBorder="1" applyAlignment="1">
      <alignment horizontal="left" vertical="center" wrapText="1" indent="1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/>
    </xf>
    <xf numFmtId="4" fontId="6" fillId="6" borderId="4" xfId="0" applyNumberFormat="1" applyFont="1" applyFill="1" applyBorder="1" applyAlignment="1">
      <alignment horizontal="right"/>
    </xf>
    <xf numFmtId="0" fontId="6" fillId="6" borderId="1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horizontal="left" vertical="center" wrapText="1" indent="1"/>
    </xf>
    <xf numFmtId="3" fontId="7" fillId="2" borderId="4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0" fontId="9" fillId="7" borderId="4" xfId="0" applyFont="1" applyFill="1" applyBorder="1" applyAlignment="1">
      <alignment horizontal="left" vertical="center" wrapText="1"/>
    </xf>
    <xf numFmtId="4" fontId="7" fillId="7" borderId="4" xfId="0" applyNumberFormat="1" applyFont="1" applyFill="1" applyBorder="1" applyAlignment="1">
      <alignment horizontal="right"/>
    </xf>
    <xf numFmtId="3" fontId="7" fillId="7" borderId="4" xfId="0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7" fillId="0" borderId="0" xfId="0" applyFont="1"/>
    <xf numFmtId="3" fontId="6" fillId="4" borderId="1" xfId="0" quotePrefix="1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3" fontId="6" fillId="0" borderId="4" xfId="0" applyNumberFormat="1" applyFont="1" applyFill="1" applyBorder="1" applyAlignment="1" applyProtection="1">
      <alignment horizontal="right" vertical="center" wrapText="1"/>
    </xf>
    <xf numFmtId="3" fontId="7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 vertical="center" wrapText="1"/>
    </xf>
    <xf numFmtId="3" fontId="6" fillId="5" borderId="4" xfId="0" applyNumberFormat="1" applyFont="1" applyFill="1" applyBorder="1" applyAlignment="1" applyProtection="1">
      <alignment horizontal="right" vertical="center" wrapText="1"/>
    </xf>
    <xf numFmtId="3" fontId="6" fillId="3" borderId="4" xfId="0" applyNumberFormat="1" applyFont="1" applyFill="1" applyBorder="1" applyAlignment="1" applyProtection="1">
      <alignment horizontal="right" vertical="center" wrapText="1"/>
    </xf>
    <xf numFmtId="3" fontId="8" fillId="0" borderId="3" xfId="0" applyNumberFormat="1" applyFont="1" applyBorder="1" applyAlignment="1">
      <alignment horizontal="right"/>
    </xf>
    <xf numFmtId="3" fontId="4" fillId="5" borderId="3" xfId="0" applyNumberFormat="1" applyFont="1" applyFill="1" applyBorder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3" fontId="4" fillId="2" borderId="3" xfId="0" applyNumberFormat="1" applyFont="1" applyFill="1" applyBorder="1" applyAlignment="1">
      <alignment horizontal="right"/>
    </xf>
    <xf numFmtId="3" fontId="6" fillId="4" borderId="4" xfId="0" applyNumberFormat="1" applyFont="1" applyFill="1" applyBorder="1" applyAlignment="1" applyProtection="1">
      <alignment horizontal="center" vertical="center" wrapText="1"/>
    </xf>
    <xf numFmtId="3" fontId="11" fillId="2" borderId="4" xfId="0" applyNumberFormat="1" applyFont="1" applyFill="1" applyBorder="1" applyAlignment="1" applyProtection="1">
      <alignment horizontal="center" vertical="center" wrapText="1"/>
    </xf>
    <xf numFmtId="3" fontId="6" fillId="6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1" fontId="11" fillId="2" borderId="4" xfId="0" applyNumberFormat="1" applyFont="1" applyFill="1" applyBorder="1" applyAlignment="1" applyProtection="1">
      <alignment horizontal="center" vertical="center" wrapText="1"/>
    </xf>
    <xf numFmtId="3" fontId="7" fillId="5" borderId="3" xfId="0" applyNumberFormat="1" applyFont="1" applyFill="1" applyBorder="1" applyAlignment="1">
      <alignment horizontal="right"/>
    </xf>
    <xf numFmtId="3" fontId="7" fillId="3" borderId="3" xfId="0" applyNumberFormat="1" applyFont="1" applyFill="1" applyBorder="1" applyAlignment="1">
      <alignment horizontal="right"/>
    </xf>
    <xf numFmtId="0" fontId="6" fillId="3" borderId="3" xfId="0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horizontal="left"/>
    </xf>
    <xf numFmtId="1" fontId="11" fillId="0" borderId="0" xfId="0" applyNumberFormat="1" applyFont="1"/>
    <xf numFmtId="0" fontId="6" fillId="5" borderId="3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8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 vertical="center" wrapText="1"/>
    </xf>
    <xf numFmtId="1" fontId="8" fillId="0" borderId="0" xfId="0" applyNumberFormat="1" applyFont="1"/>
    <xf numFmtId="0" fontId="18" fillId="0" borderId="0" xfId="0" applyFont="1" applyAlignment="1">
      <alignment horizontal="center" vertical="center" wrapText="1"/>
    </xf>
    <xf numFmtId="4" fontId="7" fillId="0" borderId="0" xfId="0" applyNumberFormat="1" applyFont="1"/>
    <xf numFmtId="3" fontId="7" fillId="0" borderId="0" xfId="0" applyNumberFormat="1" applyFont="1"/>
    <xf numFmtId="0" fontId="2" fillId="0" borderId="0" xfId="0" quotePrefix="1" applyFont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wrapText="1"/>
    </xf>
    <xf numFmtId="3" fontId="6" fillId="4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1" fontId="11" fillId="2" borderId="4" xfId="0" applyNumberFormat="1" applyFont="1" applyFill="1" applyBorder="1" applyAlignment="1" applyProtection="1">
      <alignment horizontal="center" vertical="center" wrapText="1"/>
    </xf>
    <xf numFmtId="1" fontId="16" fillId="0" borderId="0" xfId="0" applyNumberFormat="1" applyFont="1"/>
    <xf numFmtId="3" fontId="8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1" fontId="11" fillId="2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/>
    <xf numFmtId="3" fontId="6" fillId="2" borderId="3" xfId="0" applyNumberFormat="1" applyFont="1" applyFill="1" applyBorder="1"/>
    <xf numFmtId="0" fontId="4" fillId="2" borderId="0" xfId="0" applyFont="1" applyFill="1"/>
    <xf numFmtId="0" fontId="12" fillId="2" borderId="0" xfId="0" applyFont="1" applyFill="1"/>
    <xf numFmtId="4" fontId="7" fillId="5" borderId="4" xfId="0" applyNumberFormat="1" applyFont="1" applyFill="1" applyBorder="1" applyAlignment="1">
      <alignment horizontal="right"/>
    </xf>
    <xf numFmtId="3" fontId="7" fillId="5" borderId="4" xfId="0" applyNumberFormat="1" applyFont="1" applyFill="1" applyBorder="1" applyAlignment="1">
      <alignment horizontal="right"/>
    </xf>
    <xf numFmtId="0" fontId="6" fillId="2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4" fontId="6" fillId="2" borderId="0" xfId="0" applyNumberFormat="1" applyFont="1" applyFill="1" applyBorder="1"/>
    <xf numFmtId="3" fontId="6" fillId="2" borderId="0" xfId="0" applyNumberFormat="1" applyFont="1" applyFill="1" applyBorder="1"/>
    <xf numFmtId="0" fontId="4" fillId="0" borderId="0" xfId="0" applyFont="1" applyAlignment="1">
      <alignment horizontal="left"/>
    </xf>
    <xf numFmtId="0" fontId="6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1" fontId="9" fillId="2" borderId="4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 applyProtection="1">
      <alignment horizontal="center" vertical="center" wrapText="1"/>
    </xf>
    <xf numFmtId="1" fontId="11" fillId="2" borderId="2" xfId="0" applyNumberFormat="1" applyFont="1" applyFill="1" applyBorder="1" applyAlignment="1" applyProtection="1">
      <alignment horizontal="center" vertical="center" wrapText="1"/>
    </xf>
    <xf numFmtId="1" fontId="11" fillId="2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9" fillId="7" borderId="8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zoomScale="90" zoomScaleNormal="90" workbookViewId="0">
      <selection activeCell="A44" sqref="A44:XFD44"/>
    </sheetView>
  </sheetViews>
  <sheetFormatPr defaultColWidth="8.88671875" defaultRowHeight="14.4" x14ac:dyDescent="0.3"/>
  <cols>
    <col min="1" max="2" width="8.88671875" style="3"/>
    <col min="3" max="3" width="8.88671875" style="3" customWidth="1"/>
    <col min="4" max="4" width="8.88671875" style="3"/>
    <col min="5" max="5" width="32.5546875" style="3" customWidth="1"/>
    <col min="6" max="6" width="27.5546875" style="15" customWidth="1"/>
    <col min="7" max="8" width="27.6640625" style="3" customWidth="1"/>
    <col min="9" max="10" width="27.5546875" style="32" customWidth="1"/>
    <col min="11" max="11" width="8.88671875" style="61"/>
    <col min="12" max="16384" width="8.88671875" style="3"/>
  </cols>
  <sheetData>
    <row r="1" spans="1:11" ht="15.75" customHeight="1" x14ac:dyDescent="0.3">
      <c r="A1" s="175" t="s">
        <v>78</v>
      </c>
      <c r="B1" s="175"/>
      <c r="C1" s="175"/>
      <c r="D1" s="175"/>
    </row>
    <row r="2" spans="1:11" ht="15.6" x14ac:dyDescent="0.3">
      <c r="A2" s="139"/>
      <c r="B2" s="139"/>
      <c r="C2" s="139"/>
      <c r="D2" s="139"/>
    </row>
    <row r="3" spans="1:11" ht="32.25" customHeight="1" x14ac:dyDescent="0.3">
      <c r="A3" s="160" t="s">
        <v>166</v>
      </c>
      <c r="B3" s="160"/>
      <c r="C3" s="160"/>
      <c r="D3" s="160"/>
      <c r="E3" s="160"/>
      <c r="F3" s="160"/>
      <c r="G3" s="160"/>
      <c r="H3" s="160"/>
      <c r="I3" s="160"/>
      <c r="J3" s="160"/>
    </row>
    <row r="4" spans="1:11" ht="10.5" customHeight="1" x14ac:dyDescent="0.3">
      <c r="A4" s="1"/>
      <c r="B4" s="1"/>
      <c r="C4" s="1"/>
      <c r="D4" s="1"/>
      <c r="E4" s="1"/>
      <c r="F4" s="2"/>
      <c r="G4" s="1"/>
      <c r="H4" s="1"/>
      <c r="I4" s="117"/>
      <c r="J4" s="117"/>
    </row>
    <row r="5" spans="1:11" ht="15.6" x14ac:dyDescent="0.3">
      <c r="A5" s="160" t="s">
        <v>18</v>
      </c>
      <c r="B5" s="160"/>
      <c r="C5" s="160"/>
      <c r="D5" s="160"/>
      <c r="E5" s="160"/>
      <c r="F5" s="160"/>
      <c r="G5" s="161"/>
      <c r="H5" s="161"/>
      <c r="I5" s="161"/>
      <c r="J5" s="161"/>
    </row>
    <row r="6" spans="1:11" ht="11.25" customHeight="1" x14ac:dyDescent="0.3">
      <c r="A6" s="1"/>
      <c r="B6" s="1"/>
      <c r="C6" s="1"/>
      <c r="D6" s="1"/>
      <c r="E6" s="1"/>
      <c r="F6" s="2"/>
      <c r="G6" s="1"/>
      <c r="H6" s="1"/>
      <c r="I6" s="117"/>
      <c r="J6" s="117"/>
    </row>
    <row r="7" spans="1:11" ht="15.6" x14ac:dyDescent="0.3">
      <c r="A7" s="160" t="s">
        <v>25</v>
      </c>
      <c r="B7" s="162"/>
      <c r="C7" s="162"/>
      <c r="D7" s="162"/>
      <c r="E7" s="162"/>
      <c r="F7" s="162"/>
      <c r="G7" s="162"/>
      <c r="H7" s="162"/>
      <c r="I7" s="162"/>
      <c r="J7" s="162"/>
    </row>
    <row r="8" spans="1:11" ht="13.5" customHeight="1" x14ac:dyDescent="0.35">
      <c r="A8" s="119"/>
      <c r="B8" s="120"/>
      <c r="C8" s="120"/>
      <c r="D8" s="120"/>
      <c r="E8" s="121"/>
      <c r="F8" s="122"/>
      <c r="G8" s="82"/>
      <c r="H8" s="82"/>
      <c r="I8" s="123"/>
      <c r="J8" s="123"/>
    </row>
    <row r="9" spans="1:11" ht="27.6" x14ac:dyDescent="0.3">
      <c r="A9" s="4"/>
      <c r="B9" s="5"/>
      <c r="C9" s="5"/>
      <c r="D9" s="6"/>
      <c r="E9" s="7"/>
      <c r="F9" s="8" t="s">
        <v>147</v>
      </c>
      <c r="G9" s="9" t="s">
        <v>135</v>
      </c>
      <c r="H9" s="9" t="s">
        <v>159</v>
      </c>
      <c r="I9" s="118" t="s">
        <v>160</v>
      </c>
      <c r="J9" s="118" t="s">
        <v>161</v>
      </c>
    </row>
    <row r="10" spans="1:11" s="125" customFormat="1" ht="15" customHeight="1" x14ac:dyDescent="0.3">
      <c r="A10" s="178">
        <v>1</v>
      </c>
      <c r="B10" s="179"/>
      <c r="C10" s="179"/>
      <c r="D10" s="179"/>
      <c r="E10" s="180"/>
      <c r="F10" s="53">
        <v>2</v>
      </c>
      <c r="G10" s="53">
        <v>3</v>
      </c>
      <c r="H10" s="53">
        <v>4</v>
      </c>
      <c r="I10" s="124">
        <v>5</v>
      </c>
      <c r="J10" s="124">
        <v>6</v>
      </c>
      <c r="K10" s="137"/>
    </row>
    <row r="11" spans="1:11" x14ac:dyDescent="0.3">
      <c r="A11" s="163" t="s">
        <v>0</v>
      </c>
      <c r="B11" s="164"/>
      <c r="C11" s="164"/>
      <c r="D11" s="164"/>
      <c r="E11" s="165"/>
      <c r="F11" s="10">
        <f t="shared" ref="F11" si="0">F12+F13</f>
        <v>2033619.75</v>
      </c>
      <c r="G11" s="83">
        <f t="shared" ref="G11:H11" si="1">G12+G13</f>
        <v>2588197</v>
      </c>
      <c r="H11" s="83">
        <f t="shared" si="1"/>
        <v>8552453</v>
      </c>
      <c r="I11" s="83">
        <f t="shared" ref="I11:J11" si="2">I12+I13</f>
        <v>12034292</v>
      </c>
      <c r="J11" s="83">
        <f t="shared" si="2"/>
        <v>4859347</v>
      </c>
    </row>
    <row r="12" spans="1:11" x14ac:dyDescent="0.3">
      <c r="A12" s="166" t="s">
        <v>31</v>
      </c>
      <c r="B12" s="167"/>
      <c r="C12" s="167"/>
      <c r="D12" s="167"/>
      <c r="E12" s="159"/>
      <c r="F12" s="11">
        <v>2033427.15</v>
      </c>
      <c r="G12" s="84">
        <v>2588004</v>
      </c>
      <c r="H12" s="84">
        <v>8552260</v>
      </c>
      <c r="I12" s="84">
        <v>12034099</v>
      </c>
      <c r="J12" s="84">
        <v>4859154</v>
      </c>
    </row>
    <row r="13" spans="1:11" x14ac:dyDescent="0.3">
      <c r="A13" s="158" t="s">
        <v>32</v>
      </c>
      <c r="B13" s="159"/>
      <c r="C13" s="159"/>
      <c r="D13" s="159"/>
      <c r="E13" s="159"/>
      <c r="F13" s="11">
        <v>192.6</v>
      </c>
      <c r="G13" s="84">
        <v>193</v>
      </c>
      <c r="H13" s="84">
        <v>193</v>
      </c>
      <c r="I13" s="84">
        <v>193</v>
      </c>
      <c r="J13" s="84">
        <v>193</v>
      </c>
    </row>
    <row r="14" spans="1:11" x14ac:dyDescent="0.3">
      <c r="A14" s="12" t="s">
        <v>1</v>
      </c>
      <c r="B14" s="103"/>
      <c r="C14" s="103"/>
      <c r="D14" s="103"/>
      <c r="E14" s="103"/>
      <c r="F14" s="10">
        <f t="shared" ref="F14" si="3">F15+F16</f>
        <v>2035064.1400000001</v>
      </c>
      <c r="G14" s="83">
        <f t="shared" ref="G14:H14" si="4">G15+G16</f>
        <v>2582984</v>
      </c>
      <c r="H14" s="83">
        <f t="shared" si="4"/>
        <v>8582453</v>
      </c>
      <c r="I14" s="83">
        <f t="shared" ref="I14:J14" si="5">I15+I16</f>
        <v>12037292</v>
      </c>
      <c r="J14" s="83">
        <f t="shared" si="5"/>
        <v>4861347</v>
      </c>
    </row>
    <row r="15" spans="1:11" x14ac:dyDescent="0.3">
      <c r="A15" s="168" t="s">
        <v>33</v>
      </c>
      <c r="B15" s="167"/>
      <c r="C15" s="167"/>
      <c r="D15" s="167"/>
      <c r="E15" s="167"/>
      <c r="F15" s="11">
        <v>1935543.07</v>
      </c>
      <c r="G15" s="84">
        <v>2468209</v>
      </c>
      <c r="H15" s="84">
        <v>2795320</v>
      </c>
      <c r="I15" s="84">
        <v>2698772</v>
      </c>
      <c r="J15" s="84">
        <v>2751154</v>
      </c>
    </row>
    <row r="16" spans="1:11" x14ac:dyDescent="0.3">
      <c r="A16" s="158" t="s">
        <v>34</v>
      </c>
      <c r="B16" s="159"/>
      <c r="C16" s="159"/>
      <c r="D16" s="159"/>
      <c r="E16" s="159"/>
      <c r="F16" s="11">
        <v>99521.07</v>
      </c>
      <c r="G16" s="84">
        <v>114775</v>
      </c>
      <c r="H16" s="84">
        <v>5787133</v>
      </c>
      <c r="I16" s="84">
        <v>9338520</v>
      </c>
      <c r="J16" s="84">
        <v>2110193</v>
      </c>
    </row>
    <row r="17" spans="1:10" x14ac:dyDescent="0.3">
      <c r="A17" s="169" t="s">
        <v>55</v>
      </c>
      <c r="B17" s="164"/>
      <c r="C17" s="164"/>
      <c r="D17" s="164"/>
      <c r="E17" s="164"/>
      <c r="F17" s="10">
        <f t="shared" ref="F17" si="6">F11-F14</f>
        <v>-1444.3900000001304</v>
      </c>
      <c r="G17" s="83">
        <f t="shared" ref="G17:H17" si="7">G11-G14</f>
        <v>5213</v>
      </c>
      <c r="H17" s="83">
        <f t="shared" si="7"/>
        <v>-30000</v>
      </c>
      <c r="I17" s="83">
        <f t="shared" ref="I17:J17" si="8">I11-I14</f>
        <v>-3000</v>
      </c>
      <c r="J17" s="83">
        <f t="shared" si="8"/>
        <v>-2000</v>
      </c>
    </row>
    <row r="18" spans="1:10" ht="13.5" customHeight="1" x14ac:dyDescent="0.3">
      <c r="A18" s="1"/>
      <c r="B18" s="126"/>
      <c r="C18" s="126"/>
      <c r="D18" s="126"/>
      <c r="E18" s="126"/>
      <c r="F18" s="127"/>
      <c r="G18" s="85"/>
      <c r="H18" s="85"/>
      <c r="I18" s="128"/>
      <c r="J18" s="128"/>
    </row>
    <row r="19" spans="1:10" ht="15.6" x14ac:dyDescent="0.3">
      <c r="A19" s="160" t="s">
        <v>26</v>
      </c>
      <c r="B19" s="162"/>
      <c r="C19" s="162"/>
      <c r="D19" s="162"/>
      <c r="E19" s="162"/>
      <c r="F19" s="162"/>
      <c r="G19" s="162"/>
      <c r="H19" s="162"/>
      <c r="I19" s="162"/>
      <c r="J19" s="162"/>
    </row>
    <row r="20" spans="1:10" ht="12" customHeight="1" x14ac:dyDescent="0.3">
      <c r="A20" s="1"/>
      <c r="B20" s="126"/>
      <c r="C20" s="126"/>
      <c r="D20" s="126"/>
      <c r="E20" s="126"/>
      <c r="F20" s="127"/>
      <c r="G20" s="85"/>
      <c r="H20" s="85"/>
      <c r="I20" s="128"/>
      <c r="J20" s="128"/>
    </row>
    <row r="21" spans="1:10" ht="27.6" x14ac:dyDescent="0.3">
      <c r="A21" s="4"/>
      <c r="B21" s="5"/>
      <c r="C21" s="5"/>
      <c r="D21" s="6"/>
      <c r="E21" s="7"/>
      <c r="F21" s="8" t="s">
        <v>147</v>
      </c>
      <c r="G21" s="9" t="s">
        <v>135</v>
      </c>
      <c r="H21" s="9" t="s">
        <v>159</v>
      </c>
      <c r="I21" s="118" t="s">
        <v>160</v>
      </c>
      <c r="J21" s="118" t="s">
        <v>161</v>
      </c>
    </row>
    <row r="22" spans="1:10" x14ac:dyDescent="0.3">
      <c r="A22" s="158" t="s">
        <v>35</v>
      </c>
      <c r="B22" s="159"/>
      <c r="C22" s="159"/>
      <c r="D22" s="159"/>
      <c r="E22" s="159"/>
      <c r="F22" s="11"/>
      <c r="G22" s="84"/>
      <c r="H22" s="84"/>
      <c r="I22" s="84"/>
      <c r="J22" s="84"/>
    </row>
    <row r="23" spans="1:10" x14ac:dyDescent="0.3">
      <c r="A23" s="158" t="s">
        <v>36</v>
      </c>
      <c r="B23" s="159"/>
      <c r="C23" s="159"/>
      <c r="D23" s="159"/>
      <c r="E23" s="159"/>
      <c r="F23" s="11"/>
      <c r="G23" s="84"/>
      <c r="H23" s="84"/>
      <c r="I23" s="84"/>
      <c r="J23" s="84"/>
    </row>
    <row r="24" spans="1:10" x14ac:dyDescent="0.3">
      <c r="A24" s="169" t="s">
        <v>2</v>
      </c>
      <c r="B24" s="164"/>
      <c r="C24" s="164"/>
      <c r="D24" s="164"/>
      <c r="E24" s="164"/>
      <c r="F24" s="10">
        <f t="shared" ref="F24" si="9">F22-F23</f>
        <v>0</v>
      </c>
      <c r="G24" s="83">
        <f t="shared" ref="G24:H24" si="10">G22-G23</f>
        <v>0</v>
      </c>
      <c r="H24" s="83">
        <f t="shared" si="10"/>
        <v>0</v>
      </c>
      <c r="I24" s="83">
        <f t="shared" ref="I24:J24" si="11">I22-I23</f>
        <v>0</v>
      </c>
      <c r="J24" s="83">
        <f t="shared" si="11"/>
        <v>0</v>
      </c>
    </row>
    <row r="25" spans="1:10" x14ac:dyDescent="0.3">
      <c r="A25" s="169" t="s">
        <v>56</v>
      </c>
      <c r="B25" s="164"/>
      <c r="C25" s="164"/>
      <c r="D25" s="164"/>
      <c r="E25" s="164"/>
      <c r="F25" s="10">
        <f>F17</f>
        <v>-1444.3900000001304</v>
      </c>
      <c r="G25" s="83">
        <f>G17</f>
        <v>5213</v>
      </c>
      <c r="H25" s="83">
        <f>H17</f>
        <v>-30000</v>
      </c>
      <c r="I25" s="83">
        <f>I17</f>
        <v>-3000</v>
      </c>
      <c r="J25" s="83">
        <f>J17</f>
        <v>-2000</v>
      </c>
    </row>
    <row r="26" spans="1:10" ht="13.5" customHeight="1" x14ac:dyDescent="0.3">
      <c r="A26" s="129"/>
      <c r="B26" s="126"/>
      <c r="C26" s="126"/>
      <c r="D26" s="126"/>
      <c r="E26" s="126"/>
      <c r="F26" s="127"/>
      <c r="G26" s="85"/>
      <c r="H26" s="85"/>
      <c r="I26" s="128"/>
      <c r="J26" s="128"/>
    </row>
    <row r="27" spans="1:10" ht="15.6" x14ac:dyDescent="0.3">
      <c r="A27" s="160" t="s">
        <v>57</v>
      </c>
      <c r="B27" s="162"/>
      <c r="C27" s="162"/>
      <c r="D27" s="162"/>
      <c r="E27" s="162"/>
      <c r="F27" s="162"/>
      <c r="G27" s="162"/>
      <c r="H27" s="162"/>
      <c r="I27" s="162"/>
      <c r="J27" s="162"/>
    </row>
    <row r="28" spans="1:10" ht="15.6" x14ac:dyDescent="0.3">
      <c r="A28" s="101"/>
      <c r="B28" s="102"/>
      <c r="C28" s="102"/>
      <c r="D28" s="102"/>
      <c r="E28" s="102"/>
      <c r="F28" s="130"/>
      <c r="G28" s="140"/>
      <c r="H28" s="135"/>
      <c r="I28" s="131"/>
      <c r="J28" s="131"/>
    </row>
    <row r="29" spans="1:10" ht="27.6" x14ac:dyDescent="0.3">
      <c r="A29" s="4"/>
      <c r="B29" s="5"/>
      <c r="C29" s="5"/>
      <c r="D29" s="6"/>
      <c r="E29" s="7"/>
      <c r="F29" s="8" t="s">
        <v>147</v>
      </c>
      <c r="G29" s="9" t="s">
        <v>135</v>
      </c>
      <c r="H29" s="9" t="s">
        <v>159</v>
      </c>
      <c r="I29" s="118" t="s">
        <v>160</v>
      </c>
      <c r="J29" s="118" t="s">
        <v>161</v>
      </c>
    </row>
    <row r="30" spans="1:10" ht="15" customHeight="1" x14ac:dyDescent="0.3">
      <c r="A30" s="170" t="s">
        <v>58</v>
      </c>
      <c r="B30" s="171"/>
      <c r="C30" s="171"/>
      <c r="D30" s="171"/>
      <c r="E30" s="172"/>
      <c r="F30" s="13">
        <v>45527.95</v>
      </c>
      <c r="G30" s="86">
        <v>44086.559999999998</v>
      </c>
      <c r="H30" s="86">
        <v>35000</v>
      </c>
      <c r="I30" s="86">
        <v>5000</v>
      </c>
      <c r="J30" s="132">
        <v>2000</v>
      </c>
    </row>
    <row r="31" spans="1:10" ht="15" customHeight="1" x14ac:dyDescent="0.3">
      <c r="A31" s="169" t="s">
        <v>59</v>
      </c>
      <c r="B31" s="164"/>
      <c r="C31" s="164"/>
      <c r="D31" s="164"/>
      <c r="E31" s="164"/>
      <c r="F31" s="14">
        <f>F17</f>
        <v>-1444.3900000001304</v>
      </c>
      <c r="G31" s="87">
        <v>5213</v>
      </c>
      <c r="H31" s="87">
        <v>5000</v>
      </c>
      <c r="I31" s="87">
        <f>I17</f>
        <v>-3000</v>
      </c>
      <c r="J31" s="133">
        <f>J17</f>
        <v>-2000</v>
      </c>
    </row>
    <row r="32" spans="1:10" ht="45" customHeight="1" x14ac:dyDescent="0.3">
      <c r="A32" s="163" t="s">
        <v>60</v>
      </c>
      <c r="B32" s="173"/>
      <c r="C32" s="173"/>
      <c r="D32" s="173"/>
      <c r="E32" s="174"/>
      <c r="F32" s="14">
        <f>F30+F31</f>
        <v>44083.559999999867</v>
      </c>
      <c r="G32" s="87">
        <v>0</v>
      </c>
      <c r="H32" s="87">
        <v>0</v>
      </c>
      <c r="I32" s="87">
        <f>I30+I31</f>
        <v>2000</v>
      </c>
      <c r="J32" s="133">
        <f>J30+J31</f>
        <v>0</v>
      </c>
    </row>
    <row r="33" spans="1:10" ht="15.6" x14ac:dyDescent="0.3">
      <c r="A33" s="101"/>
      <c r="B33" s="102"/>
      <c r="C33" s="102"/>
      <c r="D33" s="102"/>
      <c r="E33" s="102"/>
      <c r="F33" s="130"/>
      <c r="G33" s="140"/>
      <c r="H33" s="135"/>
      <c r="I33" s="131"/>
      <c r="J33" s="131"/>
    </row>
    <row r="34" spans="1:10" ht="15.6" x14ac:dyDescent="0.3">
      <c r="A34" s="160" t="s">
        <v>54</v>
      </c>
      <c r="B34" s="160"/>
      <c r="C34" s="160"/>
      <c r="D34" s="160"/>
      <c r="E34" s="160"/>
      <c r="F34" s="160"/>
      <c r="G34" s="160"/>
      <c r="H34" s="160"/>
      <c r="I34" s="160"/>
      <c r="J34" s="160"/>
    </row>
    <row r="35" spans="1:10" ht="18" x14ac:dyDescent="0.3">
      <c r="A35" s="129"/>
      <c r="B35" s="126"/>
      <c r="C35" s="126"/>
      <c r="D35" s="126"/>
      <c r="E35" s="126"/>
      <c r="F35" s="127"/>
      <c r="G35" s="85"/>
      <c r="H35" s="85"/>
      <c r="I35" s="128"/>
      <c r="J35" s="128"/>
    </row>
    <row r="36" spans="1:10" ht="27.6" x14ac:dyDescent="0.3">
      <c r="A36" s="4"/>
      <c r="B36" s="5"/>
      <c r="C36" s="5"/>
      <c r="D36" s="6"/>
      <c r="E36" s="7"/>
      <c r="F36" s="8" t="s">
        <v>147</v>
      </c>
      <c r="G36" s="9" t="s">
        <v>135</v>
      </c>
      <c r="H36" s="9" t="s">
        <v>159</v>
      </c>
      <c r="I36" s="118" t="s">
        <v>160</v>
      </c>
      <c r="J36" s="118" t="s">
        <v>161</v>
      </c>
    </row>
    <row r="37" spans="1:10" x14ac:dyDescent="0.3">
      <c r="A37" s="170" t="s">
        <v>58</v>
      </c>
      <c r="B37" s="171"/>
      <c r="C37" s="171"/>
      <c r="D37" s="171"/>
      <c r="E37" s="172"/>
      <c r="F37" s="13">
        <f>F30</f>
        <v>45527.95</v>
      </c>
      <c r="G37" s="86">
        <v>44083.56</v>
      </c>
      <c r="H37" s="86">
        <v>35000</v>
      </c>
      <c r="I37" s="86">
        <v>5000</v>
      </c>
      <c r="J37" s="132">
        <v>2000</v>
      </c>
    </row>
    <row r="38" spans="1:10" ht="28.5" customHeight="1" x14ac:dyDescent="0.3">
      <c r="A38" s="170" t="s">
        <v>61</v>
      </c>
      <c r="B38" s="171"/>
      <c r="C38" s="171"/>
      <c r="D38" s="171"/>
      <c r="E38" s="172"/>
      <c r="F38" s="13">
        <v>1444.39</v>
      </c>
      <c r="G38" s="86">
        <v>0</v>
      </c>
      <c r="H38" s="86">
        <v>30000</v>
      </c>
      <c r="I38" s="86">
        <v>3000</v>
      </c>
      <c r="J38" s="132">
        <v>2000</v>
      </c>
    </row>
    <row r="39" spans="1:10" x14ac:dyDescent="0.3">
      <c r="A39" s="170" t="s">
        <v>62</v>
      </c>
      <c r="B39" s="176"/>
      <c r="C39" s="176"/>
      <c r="D39" s="176"/>
      <c r="E39" s="177"/>
      <c r="F39" s="13">
        <f>F17</f>
        <v>-1444.3900000001304</v>
      </c>
      <c r="G39" s="86">
        <v>5213</v>
      </c>
      <c r="H39" s="86">
        <v>0</v>
      </c>
      <c r="I39" s="86">
        <v>0</v>
      </c>
      <c r="J39" s="132">
        <v>0</v>
      </c>
    </row>
    <row r="40" spans="1:10" ht="15" customHeight="1" x14ac:dyDescent="0.3">
      <c r="A40" s="169" t="s">
        <v>59</v>
      </c>
      <c r="B40" s="164"/>
      <c r="C40" s="164"/>
      <c r="D40" s="164"/>
      <c r="E40" s="164"/>
      <c r="F40" s="14">
        <f>F37-F38</f>
        <v>44083.56</v>
      </c>
      <c r="G40" s="87">
        <f t="shared" ref="G40:H40" si="12">G37-G38+G39</f>
        <v>49296.56</v>
      </c>
      <c r="H40" s="87">
        <f t="shared" si="12"/>
        <v>5000</v>
      </c>
      <c r="I40" s="87">
        <f>I37-I38+I39</f>
        <v>2000</v>
      </c>
      <c r="J40" s="133">
        <f>J37-J38+J39</f>
        <v>0</v>
      </c>
    </row>
    <row r="41" spans="1:10" ht="17.25" customHeight="1" x14ac:dyDescent="0.3"/>
    <row r="44" spans="1:10" x14ac:dyDescent="0.3">
      <c r="A44" s="3" t="s">
        <v>167</v>
      </c>
    </row>
    <row r="46" spans="1:10" x14ac:dyDescent="0.3">
      <c r="A46" s="157" t="s">
        <v>63</v>
      </c>
      <c r="B46" s="157"/>
      <c r="C46" s="157"/>
      <c r="D46" s="3" t="s">
        <v>64</v>
      </c>
      <c r="I46" s="32" t="s">
        <v>65</v>
      </c>
      <c r="J46" s="32" t="s">
        <v>64</v>
      </c>
    </row>
    <row r="47" spans="1:10" x14ac:dyDescent="0.3">
      <c r="A47" s="3" t="s">
        <v>66</v>
      </c>
      <c r="C47" s="3" t="s">
        <v>64</v>
      </c>
      <c r="D47" s="3" t="s">
        <v>64</v>
      </c>
      <c r="I47" s="32" t="s">
        <v>67</v>
      </c>
      <c r="J47" s="32" t="s">
        <v>64</v>
      </c>
    </row>
  </sheetData>
  <mergeCells count="26">
    <mergeCell ref="A37:E37"/>
    <mergeCell ref="A38:E38"/>
    <mergeCell ref="A39:E39"/>
    <mergeCell ref="A10:E10"/>
    <mergeCell ref="A30:E30"/>
    <mergeCell ref="A31:E31"/>
    <mergeCell ref="A32:E32"/>
    <mergeCell ref="A34:J34"/>
    <mergeCell ref="A1:D1"/>
    <mergeCell ref="A25:E25"/>
    <mergeCell ref="A46:C46"/>
    <mergeCell ref="A23:E23"/>
    <mergeCell ref="A3:J3"/>
    <mergeCell ref="A5:J5"/>
    <mergeCell ref="A7:J7"/>
    <mergeCell ref="A11:E11"/>
    <mergeCell ref="A12:E12"/>
    <mergeCell ref="A13:E13"/>
    <mergeCell ref="A15:E15"/>
    <mergeCell ref="A16:E16"/>
    <mergeCell ref="A17:E17"/>
    <mergeCell ref="A19:J19"/>
    <mergeCell ref="A22:E22"/>
    <mergeCell ref="A24:E24"/>
    <mergeCell ref="A40:E40"/>
    <mergeCell ref="A27:J27"/>
  </mergeCells>
  <pageMargins left="0.31496062992125984" right="0.31496062992125984" top="0.15748031496062992" bottom="0.15748031496062992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2"/>
  <sheetViews>
    <sheetView zoomScaleNormal="100" workbookViewId="0">
      <selection activeCell="A46" sqref="A46:XFD46"/>
    </sheetView>
  </sheetViews>
  <sheetFormatPr defaultColWidth="9.109375" defaultRowHeight="14.4" x14ac:dyDescent="0.3"/>
  <cols>
    <col min="1" max="1" width="7.44140625" style="61" bestFit="1" customWidth="1"/>
    <col min="2" max="2" width="8.44140625" style="61" bestFit="1" customWidth="1"/>
    <col min="3" max="3" width="57.109375" style="61" customWidth="1"/>
    <col min="4" max="4" width="20.5546875" style="62" customWidth="1"/>
    <col min="5" max="5" width="20.5546875" style="61" customWidth="1"/>
    <col min="6" max="8" width="20.5546875" style="32" customWidth="1"/>
    <col min="9" max="16384" width="9.109375" style="61"/>
  </cols>
  <sheetData>
    <row r="1" spans="1:8" s="3" customFormat="1" ht="15.75" customHeight="1" x14ac:dyDescent="0.3">
      <c r="A1" s="175" t="s">
        <v>78</v>
      </c>
      <c r="B1" s="175"/>
      <c r="C1" s="175"/>
      <c r="D1" s="175"/>
      <c r="E1" s="61"/>
      <c r="F1" s="15"/>
    </row>
    <row r="2" spans="1:8" s="3" customFormat="1" ht="15.6" x14ac:dyDescent="0.3">
      <c r="A2" s="139"/>
      <c r="B2" s="139"/>
      <c r="C2" s="139"/>
      <c r="D2" s="139"/>
      <c r="E2" s="61"/>
      <c r="F2" s="15"/>
    </row>
    <row r="3" spans="1:8" s="3" customFormat="1" ht="32.25" customHeight="1" x14ac:dyDescent="0.3">
      <c r="A3" s="160" t="s">
        <v>166</v>
      </c>
      <c r="B3" s="160"/>
      <c r="C3" s="160"/>
      <c r="D3" s="160"/>
      <c r="E3" s="160"/>
      <c r="F3" s="160"/>
      <c r="G3" s="160"/>
      <c r="H3" s="160"/>
    </row>
    <row r="4" spans="1:8" ht="18" customHeight="1" x14ac:dyDescent="0.3">
      <c r="A4" s="16"/>
      <c r="B4" s="16"/>
      <c r="C4" s="16"/>
      <c r="D4" s="17"/>
      <c r="E4" s="63"/>
      <c r="F4" s="55"/>
      <c r="G4" s="55"/>
      <c r="H4" s="55"/>
    </row>
    <row r="5" spans="1:8" ht="15.75" customHeight="1" x14ac:dyDescent="0.3">
      <c r="A5" s="184" t="s">
        <v>18</v>
      </c>
      <c r="B5" s="184"/>
      <c r="C5" s="184"/>
      <c r="D5" s="184"/>
      <c r="E5" s="184"/>
      <c r="F5" s="184"/>
      <c r="G5" s="184"/>
      <c r="H5" s="184"/>
    </row>
    <row r="6" spans="1:8" ht="18" x14ac:dyDescent="0.3">
      <c r="A6" s="16"/>
      <c r="B6" s="16"/>
      <c r="C6" s="16"/>
      <c r="D6" s="17"/>
      <c r="E6" s="63"/>
      <c r="F6" s="55"/>
      <c r="G6" s="55"/>
      <c r="H6" s="55"/>
    </row>
    <row r="7" spans="1:8" ht="18" customHeight="1" x14ac:dyDescent="0.3">
      <c r="A7" s="184" t="s">
        <v>4</v>
      </c>
      <c r="B7" s="184"/>
      <c r="C7" s="184"/>
      <c r="D7" s="184"/>
      <c r="E7" s="184"/>
      <c r="F7" s="184"/>
      <c r="G7" s="184"/>
      <c r="H7" s="184"/>
    </row>
    <row r="8" spans="1:8" ht="18" x14ac:dyDescent="0.3">
      <c r="A8" s="16"/>
      <c r="B8" s="16"/>
      <c r="C8" s="16"/>
      <c r="D8" s="17"/>
      <c r="E8" s="63"/>
      <c r="F8" s="55"/>
      <c r="G8" s="55"/>
      <c r="H8" s="55"/>
    </row>
    <row r="9" spans="1:8" ht="15.75" customHeight="1" x14ac:dyDescent="0.3">
      <c r="A9" s="184" t="s">
        <v>37</v>
      </c>
      <c r="B9" s="184"/>
      <c r="C9" s="184"/>
      <c r="D9" s="184"/>
      <c r="E9" s="184"/>
      <c r="F9" s="184"/>
      <c r="G9" s="184"/>
      <c r="H9" s="184"/>
    </row>
    <row r="10" spans="1:8" ht="18" x14ac:dyDescent="0.3">
      <c r="A10" s="16"/>
      <c r="B10" s="16"/>
      <c r="C10" s="16"/>
      <c r="D10" s="17"/>
      <c r="E10" s="63"/>
      <c r="F10" s="55"/>
      <c r="G10" s="55"/>
      <c r="H10" s="55"/>
    </row>
    <row r="12" spans="1:8" s="3" customFormat="1" ht="27.6" x14ac:dyDescent="0.3">
      <c r="A12" s="18" t="s">
        <v>5</v>
      </c>
      <c r="B12" s="19" t="s">
        <v>6</v>
      </c>
      <c r="C12" s="19" t="s">
        <v>3</v>
      </c>
      <c r="D12" s="19" t="s">
        <v>147</v>
      </c>
      <c r="E12" s="19" t="s">
        <v>135</v>
      </c>
      <c r="F12" s="98" t="s">
        <v>154</v>
      </c>
      <c r="G12" s="98" t="s">
        <v>156</v>
      </c>
      <c r="H12" s="98" t="s">
        <v>157</v>
      </c>
    </row>
    <row r="13" spans="1:8" s="65" customFormat="1" ht="15" customHeight="1" x14ac:dyDescent="0.25">
      <c r="A13" s="181">
        <v>1</v>
      </c>
      <c r="B13" s="182"/>
      <c r="C13" s="183"/>
      <c r="D13" s="58">
        <v>2</v>
      </c>
      <c r="E13" s="144">
        <v>3</v>
      </c>
      <c r="F13" s="99">
        <v>4</v>
      </c>
      <c r="G13" s="99">
        <v>5</v>
      </c>
      <c r="H13" s="99">
        <v>6</v>
      </c>
    </row>
    <row r="14" spans="1:8" x14ac:dyDescent="0.3">
      <c r="A14" s="20"/>
      <c r="B14" s="21"/>
      <c r="C14" s="22" t="s">
        <v>0</v>
      </c>
      <c r="D14" s="23">
        <f>D15+D21</f>
        <v>2033619.75</v>
      </c>
      <c r="E14" s="88">
        <f>E15+E21</f>
        <v>2588197</v>
      </c>
      <c r="F14" s="88">
        <f>F15+F21</f>
        <v>8552453</v>
      </c>
      <c r="G14" s="88">
        <f>G15+G21</f>
        <v>12034292</v>
      </c>
      <c r="H14" s="88">
        <f>H15+H21</f>
        <v>4859347</v>
      </c>
    </row>
    <row r="15" spans="1:8" x14ac:dyDescent="0.3">
      <c r="A15" s="24">
        <v>6</v>
      </c>
      <c r="B15" s="24"/>
      <c r="C15" s="143" t="s">
        <v>7</v>
      </c>
      <c r="D15" s="49">
        <f>SUM(D16+D17+D18+D19+D20)</f>
        <v>2033427.15</v>
      </c>
      <c r="E15" s="78">
        <f>SUM(E16+E17+E18+E19+E20)</f>
        <v>2588004</v>
      </c>
      <c r="F15" s="78">
        <f>SUM(F16+F17+F18+F19+F20)</f>
        <v>8552260</v>
      </c>
      <c r="G15" s="78">
        <f>SUM(G16+G17+G18+G19+G20)</f>
        <v>12034099</v>
      </c>
      <c r="H15" s="78">
        <f>SUM(H16+H17+H18+H19+H20)</f>
        <v>4859154</v>
      </c>
    </row>
    <row r="16" spans="1:8" ht="17.25" customHeight="1" x14ac:dyDescent="0.3">
      <c r="A16" s="153"/>
      <c r="B16" s="153">
        <v>63</v>
      </c>
      <c r="C16" s="145" t="s">
        <v>28</v>
      </c>
      <c r="D16" s="147">
        <v>1845453.67</v>
      </c>
      <c r="E16" s="148">
        <v>2370403</v>
      </c>
      <c r="F16" s="148">
        <v>5697215</v>
      </c>
      <c r="G16" s="148">
        <v>7433939</v>
      </c>
      <c r="H16" s="148">
        <v>3593014</v>
      </c>
    </row>
    <row r="17" spans="1:8" ht="17.25" customHeight="1" x14ac:dyDescent="0.3">
      <c r="A17" s="153"/>
      <c r="B17" s="153">
        <v>64</v>
      </c>
      <c r="C17" s="145" t="s">
        <v>68</v>
      </c>
      <c r="D17" s="147">
        <v>47.16</v>
      </c>
      <c r="E17" s="148">
        <v>66</v>
      </c>
      <c r="F17" s="148">
        <v>70</v>
      </c>
      <c r="G17" s="148">
        <v>80</v>
      </c>
      <c r="H17" s="148">
        <v>90</v>
      </c>
    </row>
    <row r="18" spans="1:8" ht="27" customHeight="1" x14ac:dyDescent="0.3">
      <c r="A18" s="153"/>
      <c r="B18" s="153">
        <v>65</v>
      </c>
      <c r="C18" s="145" t="s">
        <v>69</v>
      </c>
      <c r="D18" s="147">
        <v>57558.26</v>
      </c>
      <c r="E18" s="148">
        <v>50300</v>
      </c>
      <c r="F18" s="148">
        <v>65900</v>
      </c>
      <c r="G18" s="148">
        <v>66500</v>
      </c>
      <c r="H18" s="148">
        <v>67000</v>
      </c>
    </row>
    <row r="19" spans="1:8" ht="27" customHeight="1" x14ac:dyDescent="0.3">
      <c r="A19" s="153"/>
      <c r="B19" s="153">
        <v>66</v>
      </c>
      <c r="C19" s="145" t="s">
        <v>70</v>
      </c>
      <c r="D19" s="147">
        <v>20727.53</v>
      </c>
      <c r="E19" s="148">
        <v>28473</v>
      </c>
      <c r="F19" s="148">
        <v>23700</v>
      </c>
      <c r="G19" s="148">
        <v>50890</v>
      </c>
      <c r="H19" s="148">
        <v>51000</v>
      </c>
    </row>
    <row r="20" spans="1:8" ht="18.75" customHeight="1" x14ac:dyDescent="0.3">
      <c r="A20" s="153"/>
      <c r="B20" s="153">
        <v>67</v>
      </c>
      <c r="C20" s="145" t="s">
        <v>71</v>
      </c>
      <c r="D20" s="147">
        <v>109640.53</v>
      </c>
      <c r="E20" s="148">
        <v>138762</v>
      </c>
      <c r="F20" s="148">
        <v>2765375</v>
      </c>
      <c r="G20" s="148">
        <v>4482690</v>
      </c>
      <c r="H20" s="148">
        <v>1148050</v>
      </c>
    </row>
    <row r="21" spans="1:8" ht="20.25" customHeight="1" x14ac:dyDescent="0.3">
      <c r="A21" s="24">
        <v>7</v>
      </c>
      <c r="B21" s="24"/>
      <c r="C21" s="143" t="s">
        <v>8</v>
      </c>
      <c r="D21" s="49">
        <f t="shared" ref="D21:H21" si="0">D22</f>
        <v>192.6</v>
      </c>
      <c r="E21" s="78">
        <f t="shared" si="0"/>
        <v>193</v>
      </c>
      <c r="F21" s="78">
        <f t="shared" si="0"/>
        <v>193</v>
      </c>
      <c r="G21" s="78">
        <f t="shared" si="0"/>
        <v>193</v>
      </c>
      <c r="H21" s="78">
        <f t="shared" si="0"/>
        <v>193</v>
      </c>
    </row>
    <row r="22" spans="1:8" s="150" customFormat="1" ht="16.5" customHeight="1" x14ac:dyDescent="0.3">
      <c r="A22" s="153"/>
      <c r="B22" s="153">
        <v>72</v>
      </c>
      <c r="C22" s="145" t="s">
        <v>27</v>
      </c>
      <c r="D22" s="147">
        <v>192.6</v>
      </c>
      <c r="E22" s="148">
        <v>193</v>
      </c>
      <c r="F22" s="148">
        <v>193</v>
      </c>
      <c r="G22" s="148">
        <v>193</v>
      </c>
      <c r="H22" s="148">
        <v>193</v>
      </c>
    </row>
    <row r="23" spans="1:8" s="3" customFormat="1" x14ac:dyDescent="0.3">
      <c r="A23" s="185" t="s">
        <v>146</v>
      </c>
      <c r="B23" s="185"/>
      <c r="C23" s="185"/>
      <c r="D23" s="185"/>
      <c r="E23" s="185"/>
      <c r="F23" s="185"/>
      <c r="G23" s="185"/>
      <c r="H23" s="185"/>
    </row>
    <row r="24" spans="1:8" s="3" customFormat="1" ht="20.25" customHeight="1" x14ac:dyDescent="0.3">
      <c r="A24" s="24">
        <v>9</v>
      </c>
      <c r="B24" s="24"/>
      <c r="C24" s="143" t="s">
        <v>145</v>
      </c>
      <c r="D24" s="49">
        <f t="shared" ref="D24:H24" si="1">D25</f>
        <v>-1444.39</v>
      </c>
      <c r="E24" s="78">
        <f t="shared" si="1"/>
        <v>44084</v>
      </c>
      <c r="F24" s="78">
        <f t="shared" si="1"/>
        <v>35000</v>
      </c>
      <c r="G24" s="78">
        <f t="shared" si="1"/>
        <v>3000</v>
      </c>
      <c r="H24" s="78">
        <f t="shared" si="1"/>
        <v>2000</v>
      </c>
    </row>
    <row r="25" spans="1:8" s="3" customFormat="1" ht="16.5" customHeight="1" x14ac:dyDescent="0.3">
      <c r="A25" s="153"/>
      <c r="B25" s="153">
        <v>92</v>
      </c>
      <c r="C25" s="145" t="s">
        <v>144</v>
      </c>
      <c r="D25" s="147">
        <v>-1444.39</v>
      </c>
      <c r="E25" s="148">
        <v>44084</v>
      </c>
      <c r="F25" s="148">
        <v>35000</v>
      </c>
      <c r="G25" s="148">
        <v>3000</v>
      </c>
      <c r="H25" s="148">
        <v>2000</v>
      </c>
    </row>
    <row r="26" spans="1:8" s="3" customFormat="1" ht="16.5" customHeight="1" x14ac:dyDescent="0.3">
      <c r="A26" s="154"/>
      <c r="B26" s="154"/>
      <c r="C26" s="154"/>
      <c r="D26" s="155"/>
      <c r="E26" s="156"/>
      <c r="F26" s="156"/>
      <c r="G26" s="156"/>
      <c r="H26" s="156"/>
    </row>
    <row r="27" spans="1:8" s="3" customFormat="1" ht="16.5" customHeight="1" x14ac:dyDescent="0.3">
      <c r="A27" s="154"/>
      <c r="B27" s="154"/>
      <c r="C27" s="154"/>
      <c r="D27" s="155"/>
      <c r="E27" s="156"/>
      <c r="F27" s="156"/>
      <c r="G27" s="156"/>
      <c r="H27" s="156"/>
    </row>
    <row r="28" spans="1:8" s="3" customFormat="1" x14ac:dyDescent="0.3">
      <c r="D28" s="15"/>
      <c r="E28" s="61"/>
      <c r="F28" s="32"/>
      <c r="G28" s="32"/>
      <c r="H28" s="32"/>
    </row>
    <row r="29" spans="1:8" s="3" customFormat="1" ht="15.6" x14ac:dyDescent="0.3">
      <c r="A29" s="184" t="s">
        <v>38</v>
      </c>
      <c r="B29" s="161"/>
      <c r="C29" s="161"/>
      <c r="D29" s="161"/>
      <c r="E29" s="161"/>
      <c r="F29" s="161"/>
      <c r="G29" s="161"/>
      <c r="H29" s="161"/>
    </row>
    <row r="30" spans="1:8" ht="18" x14ac:dyDescent="0.3">
      <c r="A30" s="63"/>
      <c r="B30" s="63"/>
      <c r="C30" s="63"/>
      <c r="D30" s="64"/>
      <c r="E30" s="63"/>
      <c r="F30" s="55"/>
      <c r="G30" s="55"/>
      <c r="H30" s="55"/>
    </row>
    <row r="32" spans="1:8" s="3" customFormat="1" ht="27.6" x14ac:dyDescent="0.3">
      <c r="A32" s="27" t="s">
        <v>5</v>
      </c>
      <c r="B32" s="28" t="s">
        <v>6</v>
      </c>
      <c r="C32" s="28" t="s">
        <v>9</v>
      </c>
      <c r="D32" s="29" t="s">
        <v>147</v>
      </c>
      <c r="E32" s="19" t="s">
        <v>135</v>
      </c>
      <c r="F32" s="98" t="s">
        <v>154</v>
      </c>
      <c r="G32" s="98" t="s">
        <v>156</v>
      </c>
      <c r="H32" s="98" t="s">
        <v>157</v>
      </c>
    </row>
    <row r="33" spans="1:8" s="65" customFormat="1" ht="15" customHeight="1" x14ac:dyDescent="0.25">
      <c r="A33" s="181">
        <v>1</v>
      </c>
      <c r="B33" s="182"/>
      <c r="C33" s="183"/>
      <c r="D33" s="144">
        <v>2</v>
      </c>
      <c r="E33" s="144">
        <v>3</v>
      </c>
      <c r="F33" s="99">
        <v>4</v>
      </c>
      <c r="G33" s="99">
        <v>5</v>
      </c>
      <c r="H33" s="99">
        <v>6</v>
      </c>
    </row>
    <row r="34" spans="1:8" x14ac:dyDescent="0.3">
      <c r="A34" s="9"/>
      <c r="B34" s="30"/>
      <c r="C34" s="22" t="s">
        <v>1</v>
      </c>
      <c r="D34" s="31">
        <f>D35+D41</f>
        <v>2035064.14</v>
      </c>
      <c r="E34" s="91">
        <f>E35+E41</f>
        <v>2582984</v>
      </c>
      <c r="F34" s="91">
        <f>F35+F41</f>
        <v>8582453</v>
      </c>
      <c r="G34" s="91">
        <f>G35+G41</f>
        <v>12037292</v>
      </c>
      <c r="H34" s="91">
        <f>H35+H41</f>
        <v>4861347</v>
      </c>
    </row>
    <row r="35" spans="1:8" ht="20.25" customHeight="1" x14ac:dyDescent="0.3">
      <c r="A35" s="24">
        <v>3</v>
      </c>
      <c r="B35" s="24"/>
      <c r="C35" s="143" t="s">
        <v>10</v>
      </c>
      <c r="D35" s="49">
        <f>SUM(D36+D37+D38+D39+D40)</f>
        <v>1935543.0699999998</v>
      </c>
      <c r="E35" s="78">
        <f>SUM(E36+E37+E38+E39+E40)</f>
        <v>2468209</v>
      </c>
      <c r="F35" s="78">
        <f>SUM(F36+F37+F38+F39+F40)</f>
        <v>2795320</v>
      </c>
      <c r="G35" s="78">
        <f>SUM(G36+G37+G38+G39+G40)</f>
        <v>2698772</v>
      </c>
      <c r="H35" s="78">
        <f>SUM(H36+H37+H38+H39+H40)</f>
        <v>2751154</v>
      </c>
    </row>
    <row r="36" spans="1:8" x14ac:dyDescent="0.3">
      <c r="A36" s="153"/>
      <c r="B36" s="153">
        <v>31</v>
      </c>
      <c r="C36" s="145" t="s">
        <v>11</v>
      </c>
      <c r="D36" s="147">
        <v>1581534.99</v>
      </c>
      <c r="E36" s="148">
        <v>2039450</v>
      </c>
      <c r="F36" s="148">
        <v>2347345</v>
      </c>
      <c r="G36" s="148">
        <v>2242462</v>
      </c>
      <c r="H36" s="148">
        <v>2293294</v>
      </c>
    </row>
    <row r="37" spans="1:8" x14ac:dyDescent="0.3">
      <c r="A37" s="153"/>
      <c r="B37" s="153">
        <v>32</v>
      </c>
      <c r="C37" s="145" t="s">
        <v>21</v>
      </c>
      <c r="D37" s="147">
        <v>336319.62</v>
      </c>
      <c r="E37" s="148">
        <v>406641</v>
      </c>
      <c r="F37" s="148">
        <v>429557</v>
      </c>
      <c r="G37" s="148">
        <v>437830</v>
      </c>
      <c r="H37" s="148">
        <v>439370</v>
      </c>
    </row>
    <row r="38" spans="1:8" x14ac:dyDescent="0.3">
      <c r="A38" s="153"/>
      <c r="B38" s="153">
        <v>34</v>
      </c>
      <c r="C38" s="145" t="s">
        <v>72</v>
      </c>
      <c r="D38" s="147">
        <v>1429.46</v>
      </c>
      <c r="E38" s="148">
        <v>1948</v>
      </c>
      <c r="F38" s="148">
        <v>1700</v>
      </c>
      <c r="G38" s="148">
        <v>1730</v>
      </c>
      <c r="H38" s="148">
        <v>1740</v>
      </c>
    </row>
    <row r="39" spans="1:8" ht="27.75" customHeight="1" x14ac:dyDescent="0.3">
      <c r="A39" s="153"/>
      <c r="B39" s="153">
        <v>37</v>
      </c>
      <c r="C39" s="145" t="s">
        <v>73</v>
      </c>
      <c r="D39" s="147">
        <v>15113.5</v>
      </c>
      <c r="E39" s="148">
        <v>15472</v>
      </c>
      <c r="F39" s="148">
        <v>15568</v>
      </c>
      <c r="G39" s="148">
        <v>15600</v>
      </c>
      <c r="H39" s="148">
        <v>15600</v>
      </c>
    </row>
    <row r="40" spans="1:8" x14ac:dyDescent="0.3">
      <c r="A40" s="153"/>
      <c r="B40" s="153">
        <v>38</v>
      </c>
      <c r="C40" s="145" t="s">
        <v>133</v>
      </c>
      <c r="D40" s="147">
        <v>1145.5</v>
      </c>
      <c r="E40" s="148">
        <v>4698</v>
      </c>
      <c r="F40" s="148">
        <v>1150</v>
      </c>
      <c r="G40" s="148">
        <v>1150</v>
      </c>
      <c r="H40" s="148">
        <v>1150</v>
      </c>
    </row>
    <row r="41" spans="1:8" ht="20.25" customHeight="1" x14ac:dyDescent="0.3">
      <c r="A41" s="24">
        <v>4</v>
      </c>
      <c r="B41" s="24" t="s">
        <v>64</v>
      </c>
      <c r="C41" s="143" t="s">
        <v>29</v>
      </c>
      <c r="D41" s="49">
        <f>D42+D43</f>
        <v>99521.07</v>
      </c>
      <c r="E41" s="78">
        <f>E42+E43</f>
        <v>114775</v>
      </c>
      <c r="F41" s="78">
        <f>F42+F43</f>
        <v>5787133</v>
      </c>
      <c r="G41" s="78">
        <f>G42+G43</f>
        <v>9338520</v>
      </c>
      <c r="H41" s="78">
        <f>H42+H43</f>
        <v>2110193</v>
      </c>
    </row>
    <row r="42" spans="1:8" x14ac:dyDescent="0.3">
      <c r="A42" s="153"/>
      <c r="B42" s="153">
        <v>42</v>
      </c>
      <c r="C42" s="145" t="s">
        <v>29</v>
      </c>
      <c r="D42" s="147">
        <v>29230.36</v>
      </c>
      <c r="E42" s="148">
        <v>89540</v>
      </c>
      <c r="F42" s="148">
        <v>4395974</v>
      </c>
      <c r="G42" s="148">
        <v>8589193</v>
      </c>
      <c r="H42" s="148">
        <v>817429</v>
      </c>
    </row>
    <row r="43" spans="1:8" x14ac:dyDescent="0.3">
      <c r="A43" s="153"/>
      <c r="B43" s="153">
        <v>45</v>
      </c>
      <c r="C43" s="145" t="s">
        <v>148</v>
      </c>
      <c r="D43" s="147">
        <v>70290.710000000006</v>
      </c>
      <c r="E43" s="148">
        <v>25235</v>
      </c>
      <c r="F43" s="148">
        <v>1391159</v>
      </c>
      <c r="G43" s="148">
        <v>749327</v>
      </c>
      <c r="H43" s="148">
        <v>1292764</v>
      </c>
    </row>
    <row r="46" spans="1:8" s="3" customFormat="1" x14ac:dyDescent="0.3">
      <c r="A46" s="3" t="s">
        <v>167</v>
      </c>
      <c r="D46" s="15"/>
      <c r="E46" s="61"/>
      <c r="F46" s="32"/>
      <c r="G46" s="32"/>
      <c r="H46" s="32"/>
    </row>
    <row r="47" spans="1:8" s="3" customFormat="1" x14ac:dyDescent="0.3">
      <c r="D47" s="15"/>
      <c r="E47" s="61"/>
      <c r="F47" s="32"/>
      <c r="G47" s="32"/>
      <c r="H47" s="32"/>
    </row>
    <row r="48" spans="1:8" s="3" customFormat="1" x14ac:dyDescent="0.3">
      <c r="D48" s="15"/>
      <c r="E48" s="61"/>
      <c r="F48" s="32"/>
      <c r="G48" s="32"/>
      <c r="H48" s="32"/>
    </row>
    <row r="49" spans="1:8" s="3" customFormat="1" x14ac:dyDescent="0.3">
      <c r="A49" s="3" t="s">
        <v>63</v>
      </c>
      <c r="D49" s="15"/>
      <c r="E49" s="61"/>
      <c r="F49" s="32"/>
      <c r="G49" s="32" t="s">
        <v>65</v>
      </c>
      <c r="H49" s="32" t="s">
        <v>64</v>
      </c>
    </row>
    <row r="50" spans="1:8" s="3" customFormat="1" x14ac:dyDescent="0.3">
      <c r="A50" s="3" t="s">
        <v>66</v>
      </c>
      <c r="D50" s="15"/>
      <c r="E50" s="61"/>
      <c r="F50" s="32"/>
      <c r="G50" s="32" t="s">
        <v>67</v>
      </c>
      <c r="H50" s="32" t="s">
        <v>64</v>
      </c>
    </row>
    <row r="51" spans="1:8" s="3" customFormat="1" x14ac:dyDescent="0.3">
      <c r="D51" s="15"/>
      <c r="E51" s="61"/>
      <c r="F51" s="32"/>
      <c r="G51" s="32"/>
      <c r="H51" s="32"/>
    </row>
    <row r="52" spans="1:8" s="3" customFormat="1" x14ac:dyDescent="0.3">
      <c r="D52" s="15"/>
      <c r="E52" s="61"/>
      <c r="F52" s="32"/>
      <c r="G52" s="32"/>
      <c r="H52" s="32"/>
    </row>
  </sheetData>
  <mergeCells count="9">
    <mergeCell ref="A1:D1"/>
    <mergeCell ref="A3:H3"/>
    <mergeCell ref="A13:C13"/>
    <mergeCell ref="A33:C33"/>
    <mergeCell ref="A29:H29"/>
    <mergeCell ref="A5:H5"/>
    <mergeCell ref="A7:H7"/>
    <mergeCell ref="A9:H9"/>
    <mergeCell ref="A23:H23"/>
  </mergeCells>
  <pageMargins left="0.31496062992125984" right="0.31496062992125984" top="0.35433070866141736" bottom="0.35433070866141736" header="0.31496062992125984" footer="0.31496062992125984"/>
  <pageSetup paperSize="9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4"/>
  <sheetViews>
    <sheetView zoomScale="90" zoomScaleNormal="90" workbookViewId="0">
      <selection activeCell="A61" sqref="A61:XFD61"/>
    </sheetView>
  </sheetViews>
  <sheetFormatPr defaultColWidth="8.88671875" defaultRowHeight="14.4" x14ac:dyDescent="0.3"/>
  <cols>
    <col min="1" max="1" width="49.33203125" style="3" customWidth="1"/>
    <col min="2" max="2" width="24.44140625" style="15" customWidth="1"/>
    <col min="3" max="4" width="23.5546875" style="3" customWidth="1"/>
    <col min="5" max="6" width="24.6640625" style="32" customWidth="1"/>
    <col min="7" max="16384" width="8.88671875" style="3"/>
  </cols>
  <sheetData>
    <row r="1" spans="1:7" ht="15.75" customHeight="1" x14ac:dyDescent="0.3">
      <c r="A1" s="175" t="s">
        <v>78</v>
      </c>
      <c r="B1" s="175"/>
      <c r="C1" s="175"/>
      <c r="D1" s="175"/>
      <c r="E1" s="3"/>
      <c r="F1" s="15"/>
      <c r="G1" s="61"/>
    </row>
    <row r="2" spans="1:7" ht="15.6" x14ac:dyDescent="0.3">
      <c r="A2" s="139"/>
      <c r="B2" s="139"/>
      <c r="C2" s="139"/>
      <c r="D2" s="139"/>
      <c r="E2" s="3"/>
      <c r="F2" s="15"/>
      <c r="G2" s="61"/>
    </row>
    <row r="3" spans="1:7" ht="32.25" customHeight="1" x14ac:dyDescent="0.3">
      <c r="A3" s="160" t="s">
        <v>166</v>
      </c>
      <c r="B3" s="160"/>
      <c r="C3" s="160"/>
      <c r="D3" s="160"/>
      <c r="E3" s="160"/>
      <c r="F3" s="160"/>
      <c r="G3" s="61"/>
    </row>
    <row r="4" spans="1:7" ht="12.75" customHeight="1" x14ac:dyDescent="0.3">
      <c r="A4" s="16"/>
      <c r="B4" s="17"/>
      <c r="C4" s="16"/>
      <c r="D4" s="16"/>
      <c r="E4" s="55"/>
      <c r="F4" s="55"/>
    </row>
    <row r="5" spans="1:7" ht="15.75" customHeight="1" x14ac:dyDescent="0.3">
      <c r="A5" s="184" t="s">
        <v>18</v>
      </c>
      <c r="B5" s="184"/>
      <c r="C5" s="184"/>
      <c r="D5" s="184"/>
      <c r="E5" s="184"/>
      <c r="F5" s="184"/>
    </row>
    <row r="6" spans="1:7" ht="10.5" customHeight="1" x14ac:dyDescent="0.3">
      <c r="B6" s="17"/>
      <c r="C6" s="16"/>
      <c r="D6" s="16"/>
      <c r="E6" s="55"/>
      <c r="F6" s="55"/>
    </row>
    <row r="7" spans="1:7" ht="18" customHeight="1" x14ac:dyDescent="0.3">
      <c r="A7" s="184" t="s">
        <v>4</v>
      </c>
      <c r="B7" s="184"/>
      <c r="C7" s="184"/>
      <c r="D7" s="184"/>
      <c r="E7" s="184"/>
      <c r="F7" s="184"/>
    </row>
    <row r="8" spans="1:7" ht="13.5" customHeight="1" x14ac:dyDescent="0.3">
      <c r="A8" s="16"/>
      <c r="B8" s="17"/>
      <c r="C8" s="16"/>
      <c r="D8" s="16"/>
      <c r="E8" s="55"/>
      <c r="F8" s="55"/>
    </row>
    <row r="9" spans="1:7" ht="15.75" customHeight="1" x14ac:dyDescent="0.3">
      <c r="A9" s="184" t="s">
        <v>39</v>
      </c>
      <c r="B9" s="184"/>
      <c r="C9" s="184"/>
      <c r="D9" s="184"/>
      <c r="E9" s="184"/>
      <c r="F9" s="184"/>
    </row>
    <row r="10" spans="1:7" ht="18" x14ac:dyDescent="0.3">
      <c r="A10" s="16"/>
      <c r="B10" s="17"/>
      <c r="C10" s="16"/>
      <c r="D10" s="16"/>
      <c r="E10" s="55"/>
      <c r="F10" s="55"/>
    </row>
    <row r="11" spans="1:7" ht="27.6" x14ac:dyDescent="0.3">
      <c r="A11" s="18" t="s">
        <v>41</v>
      </c>
      <c r="B11" s="19" t="s">
        <v>147</v>
      </c>
      <c r="C11" s="19" t="s">
        <v>135</v>
      </c>
      <c r="D11" s="19" t="s">
        <v>154</v>
      </c>
      <c r="E11" s="98" t="s">
        <v>156</v>
      </c>
      <c r="F11" s="98" t="s">
        <v>157</v>
      </c>
    </row>
    <row r="12" spans="1:7" s="109" customFormat="1" ht="15" customHeight="1" x14ac:dyDescent="0.25">
      <c r="A12" s="54">
        <v>1</v>
      </c>
      <c r="B12" s="136">
        <v>2</v>
      </c>
      <c r="C12" s="144">
        <v>3</v>
      </c>
      <c r="D12" s="144">
        <v>4</v>
      </c>
      <c r="E12" s="99">
        <v>5</v>
      </c>
      <c r="F12" s="99">
        <v>6</v>
      </c>
    </row>
    <row r="13" spans="1:7" ht="18.600000000000001" customHeight="1" x14ac:dyDescent="0.3">
      <c r="A13" s="37" t="s">
        <v>0</v>
      </c>
      <c r="B13" s="38">
        <f>B14+B16+B18+B21+B24+B26</f>
        <v>2033619.75</v>
      </c>
      <c r="C13" s="92">
        <f t="shared" ref="C13:F13" si="0">C14+C16+C18+C21+C24+C26</f>
        <v>2588197</v>
      </c>
      <c r="D13" s="92">
        <f t="shared" ref="D13:E13" si="1">D14+D16+D18+D21+D24+D26</f>
        <v>8552453</v>
      </c>
      <c r="E13" s="92">
        <f t="shared" si="1"/>
        <v>12034292</v>
      </c>
      <c r="F13" s="92">
        <f t="shared" si="0"/>
        <v>4859347</v>
      </c>
    </row>
    <row r="14" spans="1:7" ht="15.75" customHeight="1" x14ac:dyDescent="0.3">
      <c r="A14" s="39" t="s">
        <v>44</v>
      </c>
      <c r="B14" s="40">
        <f t="shared" ref="B14:F14" si="2">B15</f>
        <v>26413.119999999999</v>
      </c>
      <c r="C14" s="93">
        <f t="shared" si="2"/>
        <v>28562</v>
      </c>
      <c r="D14" s="93">
        <f t="shared" si="2"/>
        <v>2650375</v>
      </c>
      <c r="E14" s="93">
        <f t="shared" si="2"/>
        <v>4365990</v>
      </c>
      <c r="F14" s="93">
        <f t="shared" si="2"/>
        <v>1031350</v>
      </c>
    </row>
    <row r="15" spans="1:7" ht="16.95" customHeight="1" x14ac:dyDescent="0.3">
      <c r="A15" s="34" t="s">
        <v>123</v>
      </c>
      <c r="B15" s="26">
        <v>26413.119999999999</v>
      </c>
      <c r="C15" s="89">
        <v>28562</v>
      </c>
      <c r="D15" s="89">
        <v>2650375</v>
      </c>
      <c r="E15" s="89">
        <v>4365990</v>
      </c>
      <c r="F15" s="89">
        <v>1031350</v>
      </c>
    </row>
    <row r="16" spans="1:7" ht="15.75" customHeight="1" x14ac:dyDescent="0.3">
      <c r="A16" s="39" t="s">
        <v>46</v>
      </c>
      <c r="B16" s="40">
        <f t="shared" ref="B16:F16" si="3">B17</f>
        <v>18867.36</v>
      </c>
      <c r="C16" s="93">
        <f t="shared" si="3"/>
        <v>20918</v>
      </c>
      <c r="D16" s="93">
        <f t="shared" si="3"/>
        <v>21270</v>
      </c>
      <c r="E16" s="93">
        <f t="shared" si="3"/>
        <v>48470</v>
      </c>
      <c r="F16" s="93">
        <f t="shared" si="3"/>
        <v>48590</v>
      </c>
    </row>
    <row r="17" spans="1:6" ht="16.95" customHeight="1" x14ac:dyDescent="0.3">
      <c r="A17" s="34" t="s">
        <v>122</v>
      </c>
      <c r="B17" s="26">
        <v>18867.36</v>
      </c>
      <c r="C17" s="89">
        <v>20918</v>
      </c>
      <c r="D17" s="89">
        <v>21270</v>
      </c>
      <c r="E17" s="89">
        <v>48470</v>
      </c>
      <c r="F17" s="89">
        <v>48590</v>
      </c>
    </row>
    <row r="18" spans="1:6" ht="15.75" customHeight="1" x14ac:dyDescent="0.3">
      <c r="A18" s="39" t="s">
        <v>43</v>
      </c>
      <c r="B18" s="40">
        <f t="shared" ref="B18" si="4">B19+B20</f>
        <v>140785.67000000001</v>
      </c>
      <c r="C18" s="93">
        <f t="shared" ref="C18:F18" si="5">C19+C20</f>
        <v>160500</v>
      </c>
      <c r="D18" s="93">
        <f t="shared" ref="D18:E18" si="6">D19+D20</f>
        <v>180900</v>
      </c>
      <c r="E18" s="93">
        <f t="shared" si="6"/>
        <v>183200</v>
      </c>
      <c r="F18" s="93">
        <f t="shared" si="5"/>
        <v>183700</v>
      </c>
    </row>
    <row r="19" spans="1:6" ht="16.95" customHeight="1" x14ac:dyDescent="0.3">
      <c r="A19" s="36" t="s">
        <v>124</v>
      </c>
      <c r="B19" s="25">
        <v>57558.26</v>
      </c>
      <c r="C19" s="77">
        <v>50300</v>
      </c>
      <c r="D19" s="77">
        <v>65900</v>
      </c>
      <c r="E19" s="77">
        <v>66500</v>
      </c>
      <c r="F19" s="77">
        <v>67000</v>
      </c>
    </row>
    <row r="20" spans="1:6" ht="16.95" customHeight="1" x14ac:dyDescent="0.3">
      <c r="A20" s="36" t="s">
        <v>130</v>
      </c>
      <c r="B20" s="25">
        <v>83227.41</v>
      </c>
      <c r="C20" s="77">
        <v>110200</v>
      </c>
      <c r="D20" s="77">
        <v>115000</v>
      </c>
      <c r="E20" s="77">
        <v>116700</v>
      </c>
      <c r="F20" s="77">
        <v>116700</v>
      </c>
    </row>
    <row r="21" spans="1:6" ht="15.75" customHeight="1" x14ac:dyDescent="0.3">
      <c r="A21" s="39" t="s">
        <v>42</v>
      </c>
      <c r="B21" s="40">
        <f t="shared" ref="B21:F21" si="7">B22+B23</f>
        <v>1845453.67</v>
      </c>
      <c r="C21" s="93">
        <f t="shared" si="7"/>
        <v>2370403</v>
      </c>
      <c r="D21" s="93">
        <f t="shared" ref="D21:E21" si="8">D22+D23</f>
        <v>5697215</v>
      </c>
      <c r="E21" s="93">
        <f t="shared" si="8"/>
        <v>7433939</v>
      </c>
      <c r="F21" s="93">
        <f t="shared" si="7"/>
        <v>3593014</v>
      </c>
    </row>
    <row r="22" spans="1:6" ht="16.95" customHeight="1" x14ac:dyDescent="0.3">
      <c r="A22" s="34" t="s">
        <v>126</v>
      </c>
      <c r="B22" s="25">
        <v>65897.490000000005</v>
      </c>
      <c r="C22" s="77">
        <v>152495</v>
      </c>
      <c r="D22" s="77">
        <v>2881178</v>
      </c>
      <c r="E22" s="77">
        <v>4790752</v>
      </c>
      <c r="F22" s="77">
        <v>856245</v>
      </c>
    </row>
    <row r="23" spans="1:6" ht="16.95" customHeight="1" x14ac:dyDescent="0.3">
      <c r="A23" s="34" t="s">
        <v>125</v>
      </c>
      <c r="B23" s="25">
        <v>1779556.18</v>
      </c>
      <c r="C23" s="77">
        <v>2217908</v>
      </c>
      <c r="D23" s="77">
        <v>2816037</v>
      </c>
      <c r="E23" s="77">
        <v>2643187</v>
      </c>
      <c r="F23" s="77">
        <v>2736769</v>
      </c>
    </row>
    <row r="24" spans="1:6" ht="15.75" customHeight="1" x14ac:dyDescent="0.3">
      <c r="A24" s="39" t="s">
        <v>127</v>
      </c>
      <c r="B24" s="40">
        <f t="shared" ref="B24:F24" si="9">B25</f>
        <v>1907.33</v>
      </c>
      <c r="C24" s="93">
        <f t="shared" si="9"/>
        <v>7621</v>
      </c>
      <c r="D24" s="93">
        <f t="shared" si="9"/>
        <v>2500</v>
      </c>
      <c r="E24" s="93">
        <f t="shared" si="9"/>
        <v>2500</v>
      </c>
      <c r="F24" s="93">
        <f t="shared" si="9"/>
        <v>2500</v>
      </c>
    </row>
    <row r="25" spans="1:6" ht="16.95" customHeight="1" x14ac:dyDescent="0.3">
      <c r="A25" s="34" t="s">
        <v>128</v>
      </c>
      <c r="B25" s="26">
        <v>1907.33</v>
      </c>
      <c r="C25" s="89">
        <v>7621</v>
      </c>
      <c r="D25" s="89">
        <v>2500</v>
      </c>
      <c r="E25" s="89">
        <v>2500</v>
      </c>
      <c r="F25" s="89">
        <v>2500</v>
      </c>
    </row>
    <row r="26" spans="1:6" ht="24.75" customHeight="1" x14ac:dyDescent="0.3">
      <c r="A26" s="41" t="s">
        <v>134</v>
      </c>
      <c r="B26" s="40">
        <f t="shared" ref="B26:F26" si="10">B27</f>
        <v>192.6</v>
      </c>
      <c r="C26" s="93">
        <f t="shared" si="10"/>
        <v>193</v>
      </c>
      <c r="D26" s="93">
        <f t="shared" si="10"/>
        <v>193</v>
      </c>
      <c r="E26" s="93">
        <f t="shared" si="10"/>
        <v>193</v>
      </c>
      <c r="F26" s="93">
        <f t="shared" si="10"/>
        <v>193</v>
      </c>
    </row>
    <row r="27" spans="1:6" ht="28.2" customHeight="1" x14ac:dyDescent="0.3">
      <c r="A27" s="36" t="s">
        <v>136</v>
      </c>
      <c r="B27" s="26">
        <v>192.6</v>
      </c>
      <c r="C27" s="89">
        <v>193</v>
      </c>
      <c r="D27" s="89">
        <v>193</v>
      </c>
      <c r="E27" s="89">
        <v>193</v>
      </c>
      <c r="F27" s="89">
        <v>193</v>
      </c>
    </row>
    <row r="28" spans="1:6" ht="15.75" customHeight="1" x14ac:dyDescent="0.3">
      <c r="A28" s="39" t="s">
        <v>132</v>
      </c>
      <c r="B28" s="40">
        <f>SUM(B29:B35)</f>
        <v>-1444.3900000000006</v>
      </c>
      <c r="C28" s="93">
        <f>SUM(C29:C35)</f>
        <v>44083.560000000005</v>
      </c>
      <c r="D28" s="93">
        <f>SUM(D29:D35)</f>
        <v>35000</v>
      </c>
      <c r="E28" s="93">
        <f>SUM(E29:E35)</f>
        <v>3000</v>
      </c>
      <c r="F28" s="93">
        <f>SUM(F29:F35)</f>
        <v>2000</v>
      </c>
    </row>
    <row r="29" spans="1:6" s="138" customFormat="1" ht="17.399999999999999" customHeight="1" x14ac:dyDescent="0.3">
      <c r="A29" s="56" t="s">
        <v>149</v>
      </c>
      <c r="B29" s="57">
        <v>-130.79</v>
      </c>
      <c r="C29" s="94">
        <v>-896.21</v>
      </c>
      <c r="D29" s="94"/>
      <c r="E29" s="94"/>
      <c r="F29" s="94"/>
    </row>
    <row r="30" spans="1:6" s="138" customFormat="1" ht="17.399999999999999" customHeight="1" x14ac:dyDescent="0.3">
      <c r="A30" s="56" t="s">
        <v>141</v>
      </c>
      <c r="B30" s="57">
        <v>1909.27</v>
      </c>
      <c r="C30" s="94">
        <v>34476.959999999999</v>
      </c>
      <c r="D30" s="94">
        <v>35000</v>
      </c>
      <c r="E30" s="94">
        <v>3000</v>
      </c>
      <c r="F30" s="94">
        <v>2000</v>
      </c>
    </row>
    <row r="31" spans="1:6" s="138" customFormat="1" ht="17.399999999999999" customHeight="1" x14ac:dyDescent="0.3">
      <c r="A31" s="56" t="s">
        <v>142</v>
      </c>
      <c r="B31" s="57">
        <v>-6457.33</v>
      </c>
      <c r="C31" s="94">
        <v>14317.66</v>
      </c>
      <c r="D31" s="94">
        <v>0</v>
      </c>
      <c r="E31" s="94">
        <v>0</v>
      </c>
      <c r="F31" s="94">
        <v>0</v>
      </c>
    </row>
    <row r="32" spans="1:6" s="138" customFormat="1" ht="17.399999999999999" customHeight="1" x14ac:dyDescent="0.3">
      <c r="A32" s="56" t="s">
        <v>150</v>
      </c>
      <c r="B32" s="57">
        <v>5151.03</v>
      </c>
      <c r="C32" s="94">
        <v>-1201.1500000000001</v>
      </c>
      <c r="D32" s="94"/>
      <c r="E32" s="94"/>
      <c r="F32" s="94"/>
    </row>
    <row r="33" spans="1:6" s="138" customFormat="1" ht="17.399999999999999" customHeight="1" x14ac:dyDescent="0.3">
      <c r="A33" s="56" t="s">
        <v>143</v>
      </c>
      <c r="B33" s="57">
        <v>-1916.57</v>
      </c>
      <c r="C33" s="94">
        <v>-2613.6999999999998</v>
      </c>
      <c r="D33" s="94">
        <v>0</v>
      </c>
      <c r="E33" s="94">
        <v>0</v>
      </c>
      <c r="F33" s="94">
        <v>0</v>
      </c>
    </row>
    <row r="34" spans="1:6" s="138" customFormat="1" ht="17.399999999999999" customHeight="1" x14ac:dyDescent="0.3">
      <c r="A34" s="56" t="s">
        <v>151</v>
      </c>
      <c r="B34" s="57">
        <f>B25-B56</f>
        <v>0</v>
      </c>
      <c r="C34" s="94">
        <v>0</v>
      </c>
      <c r="D34" s="94">
        <v>0</v>
      </c>
      <c r="E34" s="94">
        <v>0</v>
      </c>
      <c r="F34" s="94">
        <v>0</v>
      </c>
    </row>
    <row r="35" spans="1:6" s="138" customFormat="1" ht="17.399999999999999" customHeight="1" x14ac:dyDescent="0.3">
      <c r="A35" s="56" t="s">
        <v>152</v>
      </c>
      <c r="B35" s="57">
        <f>B27-B58</f>
        <v>0</v>
      </c>
      <c r="C35" s="94">
        <v>0</v>
      </c>
      <c r="D35" s="94">
        <v>0</v>
      </c>
      <c r="E35" s="94">
        <v>0</v>
      </c>
      <c r="F35" s="94">
        <v>0</v>
      </c>
    </row>
    <row r="40" spans="1:6" ht="15.75" customHeight="1" x14ac:dyDescent="0.3">
      <c r="A40" s="184" t="s">
        <v>40</v>
      </c>
      <c r="B40" s="184"/>
      <c r="C40" s="184"/>
      <c r="D40" s="184"/>
      <c r="E40" s="184"/>
      <c r="F40" s="184"/>
    </row>
    <row r="41" spans="1:6" ht="18" x14ac:dyDescent="0.3">
      <c r="A41" s="16"/>
      <c r="B41" s="17"/>
      <c r="C41" s="16"/>
      <c r="D41" s="16"/>
      <c r="E41" s="55"/>
      <c r="F41" s="55"/>
    </row>
    <row r="42" spans="1:6" ht="27.6" x14ac:dyDescent="0.3">
      <c r="A42" s="18" t="s">
        <v>41</v>
      </c>
      <c r="B42" s="19" t="s">
        <v>147</v>
      </c>
      <c r="C42" s="19" t="s">
        <v>135</v>
      </c>
      <c r="D42" s="19" t="s">
        <v>154</v>
      </c>
      <c r="E42" s="98" t="s">
        <v>156</v>
      </c>
      <c r="F42" s="98" t="s">
        <v>157</v>
      </c>
    </row>
    <row r="43" spans="1:6" s="109" customFormat="1" ht="15" customHeight="1" x14ac:dyDescent="0.25">
      <c r="A43" s="54">
        <v>1</v>
      </c>
      <c r="B43" s="136">
        <v>2</v>
      </c>
      <c r="C43" s="144">
        <v>3</v>
      </c>
      <c r="D43" s="144">
        <v>4</v>
      </c>
      <c r="E43" s="99">
        <v>5</v>
      </c>
      <c r="F43" s="99">
        <v>6</v>
      </c>
    </row>
    <row r="44" spans="1:6" ht="18.600000000000001" customHeight="1" x14ac:dyDescent="0.3">
      <c r="A44" s="37" t="s">
        <v>1</v>
      </c>
      <c r="B44" s="38">
        <f>B45+B47+B49+B52+B55+B57</f>
        <v>2035064.1400000001</v>
      </c>
      <c r="C44" s="92">
        <f t="shared" ref="C44" si="11">C45+C47+C49+C52+C55+C57</f>
        <v>2582984</v>
      </c>
      <c r="D44" s="92">
        <f t="shared" ref="D44:E44" si="12">D45+D47+D49+D52+D55+D57</f>
        <v>8582453</v>
      </c>
      <c r="E44" s="92">
        <f t="shared" si="12"/>
        <v>12037292</v>
      </c>
      <c r="F44" s="92">
        <f>F45+F47+F49+F52+F55+F57</f>
        <v>4861347</v>
      </c>
    </row>
    <row r="45" spans="1:6" ht="15.75" customHeight="1" x14ac:dyDescent="0.3">
      <c r="A45" s="39" t="s">
        <v>44</v>
      </c>
      <c r="B45" s="40">
        <f t="shared" ref="B45:F45" si="13">B46</f>
        <v>26543.91</v>
      </c>
      <c r="C45" s="93">
        <f t="shared" si="13"/>
        <v>26122</v>
      </c>
      <c r="D45" s="93">
        <f t="shared" si="13"/>
        <v>2650375</v>
      </c>
      <c r="E45" s="93">
        <f t="shared" si="13"/>
        <v>4365990</v>
      </c>
      <c r="F45" s="93">
        <f t="shared" si="13"/>
        <v>1031350</v>
      </c>
    </row>
    <row r="46" spans="1:6" ht="16.95" customHeight="1" x14ac:dyDescent="0.3">
      <c r="A46" s="34" t="s">
        <v>123</v>
      </c>
      <c r="B46" s="26">
        <v>26543.91</v>
      </c>
      <c r="C46" s="89">
        <v>26122</v>
      </c>
      <c r="D46" s="89">
        <v>2650375</v>
      </c>
      <c r="E46" s="89">
        <v>4365990</v>
      </c>
      <c r="F46" s="89">
        <v>1031350</v>
      </c>
    </row>
    <row r="47" spans="1:6" ht="15.75" customHeight="1" x14ac:dyDescent="0.3">
      <c r="A47" s="39" t="s">
        <v>46</v>
      </c>
      <c r="B47" s="40">
        <f t="shared" ref="B47:F47" si="14">B48</f>
        <v>16958.09</v>
      </c>
      <c r="C47" s="93">
        <f t="shared" si="14"/>
        <v>28812</v>
      </c>
      <c r="D47" s="93">
        <f t="shared" si="14"/>
        <v>51270</v>
      </c>
      <c r="E47" s="93">
        <f t="shared" si="14"/>
        <v>51470</v>
      </c>
      <c r="F47" s="93">
        <f t="shared" si="14"/>
        <v>50590</v>
      </c>
    </row>
    <row r="48" spans="1:6" ht="16.95" customHeight="1" x14ac:dyDescent="0.3">
      <c r="A48" s="34" t="s">
        <v>122</v>
      </c>
      <c r="B48" s="26">
        <v>16958.09</v>
      </c>
      <c r="C48" s="89">
        <v>28812</v>
      </c>
      <c r="D48" s="89">
        <v>51270</v>
      </c>
      <c r="E48" s="89">
        <v>51470</v>
      </c>
      <c r="F48" s="89">
        <v>50590</v>
      </c>
    </row>
    <row r="49" spans="1:6" ht="15.75" customHeight="1" x14ac:dyDescent="0.3">
      <c r="A49" s="39" t="s">
        <v>43</v>
      </c>
      <c r="B49" s="40">
        <f t="shared" ref="B49" si="15">B50+B51</f>
        <v>147243</v>
      </c>
      <c r="C49" s="93">
        <f t="shared" ref="C49:F49" si="16">C50+C51</f>
        <v>160500</v>
      </c>
      <c r="D49" s="93">
        <f t="shared" ref="D49:E49" si="17">D50+D51</f>
        <v>180900</v>
      </c>
      <c r="E49" s="93">
        <f t="shared" si="17"/>
        <v>183200</v>
      </c>
      <c r="F49" s="93">
        <f t="shared" si="16"/>
        <v>183700</v>
      </c>
    </row>
    <row r="50" spans="1:6" ht="16.95" customHeight="1" x14ac:dyDescent="0.3">
      <c r="A50" s="36" t="s">
        <v>124</v>
      </c>
      <c r="B50" s="25">
        <v>59977.16</v>
      </c>
      <c r="C50" s="77">
        <v>50300</v>
      </c>
      <c r="D50" s="77">
        <v>65900</v>
      </c>
      <c r="E50" s="77">
        <v>66500</v>
      </c>
      <c r="F50" s="77">
        <v>67000</v>
      </c>
    </row>
    <row r="51" spans="1:6" ht="16.95" customHeight="1" x14ac:dyDescent="0.3">
      <c r="A51" s="36" t="s">
        <v>130</v>
      </c>
      <c r="B51" s="25">
        <v>87265.84</v>
      </c>
      <c r="C51" s="77">
        <v>110200</v>
      </c>
      <c r="D51" s="77">
        <v>115000</v>
      </c>
      <c r="E51" s="77">
        <v>116700</v>
      </c>
      <c r="F51" s="77">
        <v>116700</v>
      </c>
    </row>
    <row r="52" spans="1:6" ht="15.75" customHeight="1" x14ac:dyDescent="0.3">
      <c r="A52" s="39" t="s">
        <v>42</v>
      </c>
      <c r="B52" s="40">
        <f t="shared" ref="B52" si="18">B53+B54</f>
        <v>1842219.21</v>
      </c>
      <c r="C52" s="93">
        <f t="shared" ref="C52:F52" si="19">C53+C54</f>
        <v>2359736</v>
      </c>
      <c r="D52" s="93">
        <f t="shared" ref="D52:E52" si="20">D53+D54</f>
        <v>5697215</v>
      </c>
      <c r="E52" s="93">
        <f t="shared" si="20"/>
        <v>7433939</v>
      </c>
      <c r="F52" s="93">
        <f t="shared" si="19"/>
        <v>3593014</v>
      </c>
    </row>
    <row r="53" spans="1:6" ht="16.95" customHeight="1" x14ac:dyDescent="0.3">
      <c r="A53" s="34" t="s">
        <v>126</v>
      </c>
      <c r="B53" s="25">
        <v>60746.46</v>
      </c>
      <c r="C53" s="77">
        <v>126363</v>
      </c>
      <c r="D53" s="77">
        <v>2881178</v>
      </c>
      <c r="E53" s="77">
        <v>4790752</v>
      </c>
      <c r="F53" s="77">
        <v>856245</v>
      </c>
    </row>
    <row r="54" spans="1:6" ht="16.95" customHeight="1" x14ac:dyDescent="0.3">
      <c r="A54" s="34" t="s">
        <v>125</v>
      </c>
      <c r="B54" s="25">
        <v>1781472.75</v>
      </c>
      <c r="C54" s="77">
        <v>2233373</v>
      </c>
      <c r="D54" s="77">
        <v>2816037</v>
      </c>
      <c r="E54" s="77">
        <v>2643187</v>
      </c>
      <c r="F54" s="77">
        <v>2736769</v>
      </c>
    </row>
    <row r="55" spans="1:6" ht="15.75" customHeight="1" x14ac:dyDescent="0.3">
      <c r="A55" s="39" t="s">
        <v>127</v>
      </c>
      <c r="B55" s="40">
        <f t="shared" ref="B55:F55" si="21">B56</f>
        <v>1907.33</v>
      </c>
      <c r="C55" s="93">
        <f t="shared" si="21"/>
        <v>7621</v>
      </c>
      <c r="D55" s="93">
        <f t="shared" si="21"/>
        <v>2500</v>
      </c>
      <c r="E55" s="93">
        <f t="shared" si="21"/>
        <v>2500</v>
      </c>
      <c r="F55" s="93">
        <f t="shared" si="21"/>
        <v>2500</v>
      </c>
    </row>
    <row r="56" spans="1:6" ht="16.95" customHeight="1" x14ac:dyDescent="0.3">
      <c r="A56" s="34" t="s">
        <v>128</v>
      </c>
      <c r="B56" s="26">
        <v>1907.33</v>
      </c>
      <c r="C56" s="89">
        <v>7621</v>
      </c>
      <c r="D56" s="89">
        <v>2500</v>
      </c>
      <c r="E56" s="89">
        <v>2500</v>
      </c>
      <c r="F56" s="89">
        <v>2500</v>
      </c>
    </row>
    <row r="57" spans="1:6" ht="24.75" customHeight="1" x14ac:dyDescent="0.3">
      <c r="A57" s="41" t="s">
        <v>129</v>
      </c>
      <c r="B57" s="40">
        <f t="shared" ref="B57:F57" si="22">B58</f>
        <v>192.6</v>
      </c>
      <c r="C57" s="93">
        <f t="shared" si="22"/>
        <v>193</v>
      </c>
      <c r="D57" s="93">
        <f t="shared" si="22"/>
        <v>193</v>
      </c>
      <c r="E57" s="93">
        <f t="shared" si="22"/>
        <v>193</v>
      </c>
      <c r="F57" s="93">
        <f t="shared" si="22"/>
        <v>193</v>
      </c>
    </row>
    <row r="58" spans="1:6" ht="28.2" customHeight="1" x14ac:dyDescent="0.3">
      <c r="A58" s="36" t="s">
        <v>131</v>
      </c>
      <c r="B58" s="26">
        <v>192.6</v>
      </c>
      <c r="C58" s="89">
        <v>193</v>
      </c>
      <c r="D58" s="89">
        <v>193</v>
      </c>
      <c r="E58" s="89">
        <v>193</v>
      </c>
      <c r="F58" s="89">
        <v>193</v>
      </c>
    </row>
    <row r="61" spans="1:6" x14ac:dyDescent="0.3">
      <c r="A61" s="3" t="s">
        <v>168</v>
      </c>
    </row>
    <row r="63" spans="1:6" x14ac:dyDescent="0.3">
      <c r="A63" s="134" t="s">
        <v>63</v>
      </c>
      <c r="B63" s="15" t="s">
        <v>64</v>
      </c>
      <c r="C63" s="3" t="s">
        <v>64</v>
      </c>
      <c r="D63" s="3" t="s">
        <v>64</v>
      </c>
      <c r="E63" s="32" t="s">
        <v>65</v>
      </c>
      <c r="F63" s="32" t="s">
        <v>64</v>
      </c>
    </row>
    <row r="64" spans="1:6" x14ac:dyDescent="0.3">
      <c r="A64" s="3" t="s">
        <v>66</v>
      </c>
      <c r="B64" s="15" t="s">
        <v>64</v>
      </c>
      <c r="C64" s="3" t="s">
        <v>64</v>
      </c>
      <c r="D64" s="3" t="s">
        <v>64</v>
      </c>
      <c r="E64" s="32" t="s">
        <v>67</v>
      </c>
      <c r="F64" s="32" t="s">
        <v>64</v>
      </c>
    </row>
  </sheetData>
  <mergeCells count="6">
    <mergeCell ref="A40:F40"/>
    <mergeCell ref="A1:D1"/>
    <mergeCell ref="A3:F3"/>
    <mergeCell ref="A5:F5"/>
    <mergeCell ref="A7:F7"/>
    <mergeCell ref="A9:F9"/>
  </mergeCells>
  <pageMargins left="0.31496062992125984" right="0.31496062992125984" top="0.35433070866141736" bottom="0.35433070866141736" header="0.31496062992125984" footer="0.31496062992125984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"/>
  <sheetViews>
    <sheetView zoomScale="90" zoomScaleNormal="90" workbookViewId="0">
      <selection activeCell="A21" sqref="A21:XFD21"/>
    </sheetView>
  </sheetViews>
  <sheetFormatPr defaultColWidth="9.109375" defaultRowHeight="14.4" x14ac:dyDescent="0.3"/>
  <cols>
    <col min="1" max="1" width="43.5546875" style="3" customWidth="1"/>
    <col min="2" max="2" width="25.33203125" style="15" customWidth="1"/>
    <col min="3" max="4" width="25.33203125" style="3" customWidth="1"/>
    <col min="5" max="6" width="25.33203125" style="32" customWidth="1"/>
    <col min="7" max="16384" width="9.109375" style="3"/>
  </cols>
  <sheetData>
    <row r="1" spans="1:9" ht="15.75" customHeight="1" x14ac:dyDescent="0.3">
      <c r="A1" s="175" t="s">
        <v>78</v>
      </c>
      <c r="B1" s="175"/>
      <c r="C1" s="175"/>
      <c r="D1" s="175"/>
      <c r="E1" s="3"/>
      <c r="F1" s="15"/>
      <c r="G1" s="32"/>
      <c r="H1" s="32"/>
      <c r="I1" s="61"/>
    </row>
    <row r="2" spans="1:9" ht="15.6" x14ac:dyDescent="0.3">
      <c r="A2" s="139"/>
      <c r="B2" s="139"/>
      <c r="C2" s="139"/>
      <c r="D2" s="139"/>
      <c r="E2" s="3"/>
      <c r="F2" s="15"/>
      <c r="G2" s="32"/>
      <c r="H2" s="32"/>
      <c r="I2" s="61"/>
    </row>
    <row r="3" spans="1:9" ht="32.25" customHeight="1" x14ac:dyDescent="0.3">
      <c r="A3" s="160" t="s">
        <v>166</v>
      </c>
      <c r="B3" s="160"/>
      <c r="C3" s="160"/>
      <c r="D3" s="160"/>
      <c r="E3" s="160"/>
      <c r="F3" s="160"/>
      <c r="G3" s="160"/>
      <c r="H3" s="160"/>
      <c r="I3" s="61"/>
    </row>
    <row r="4" spans="1:9" ht="18" customHeight="1" x14ac:dyDescent="0.3">
      <c r="A4" s="16"/>
      <c r="B4" s="17"/>
      <c r="C4" s="16"/>
      <c r="D4" s="16"/>
      <c r="E4" s="55"/>
      <c r="F4" s="55"/>
    </row>
    <row r="5" spans="1:9" ht="15.6" x14ac:dyDescent="0.3">
      <c r="A5" s="184" t="s">
        <v>18</v>
      </c>
      <c r="B5" s="184"/>
      <c r="C5" s="186"/>
      <c r="D5" s="186"/>
      <c r="E5" s="186"/>
      <c r="F5" s="186"/>
    </row>
    <row r="6" spans="1:9" ht="18" x14ac:dyDescent="0.3">
      <c r="A6" s="16"/>
      <c r="B6" s="17"/>
      <c r="C6" s="16"/>
      <c r="D6" s="16"/>
      <c r="E6" s="55"/>
      <c r="F6" s="55"/>
    </row>
    <row r="7" spans="1:9" ht="18" customHeight="1" x14ac:dyDescent="0.3">
      <c r="A7" s="184" t="s">
        <v>4</v>
      </c>
      <c r="B7" s="162"/>
      <c r="C7" s="162"/>
      <c r="D7" s="162"/>
      <c r="E7" s="162"/>
      <c r="F7" s="162"/>
    </row>
    <row r="8" spans="1:9" ht="18" x14ac:dyDescent="0.3">
      <c r="A8" s="16"/>
      <c r="B8" s="17"/>
      <c r="C8" s="16"/>
      <c r="D8" s="16"/>
      <c r="E8" s="55"/>
      <c r="F8" s="55"/>
    </row>
    <row r="9" spans="1:9" ht="15.6" x14ac:dyDescent="0.3">
      <c r="A9" s="184" t="s">
        <v>13</v>
      </c>
      <c r="B9" s="161"/>
      <c r="C9" s="161"/>
      <c r="D9" s="161"/>
      <c r="E9" s="161"/>
      <c r="F9" s="161"/>
    </row>
    <row r="10" spans="1:9" ht="18" x14ac:dyDescent="0.3">
      <c r="A10" s="16"/>
      <c r="B10" s="17"/>
      <c r="C10" s="16"/>
      <c r="D10" s="16"/>
      <c r="E10" s="55"/>
      <c r="F10" s="55"/>
    </row>
    <row r="11" spans="1:9" ht="27.6" x14ac:dyDescent="0.3">
      <c r="A11" s="18" t="s">
        <v>41</v>
      </c>
      <c r="B11" s="19" t="s">
        <v>147</v>
      </c>
      <c r="C11" s="19" t="s">
        <v>135</v>
      </c>
      <c r="D11" s="19" t="s">
        <v>154</v>
      </c>
      <c r="E11" s="98" t="s">
        <v>156</v>
      </c>
      <c r="F11" s="98" t="s">
        <v>157</v>
      </c>
    </row>
    <row r="12" spans="1:9" x14ac:dyDescent="0.3">
      <c r="A12" s="54">
        <v>1</v>
      </c>
      <c r="B12" s="104">
        <v>2</v>
      </c>
      <c r="C12" s="144">
        <v>3</v>
      </c>
      <c r="D12" s="144">
        <v>4</v>
      </c>
      <c r="E12" s="99">
        <v>5</v>
      </c>
      <c r="F12" s="99">
        <v>6</v>
      </c>
    </row>
    <row r="13" spans="1:9" ht="18" customHeight="1" x14ac:dyDescent="0.3">
      <c r="A13" s="42" t="s">
        <v>14</v>
      </c>
      <c r="B13" s="43">
        <f t="shared" ref="B13:F13" si="0">B14</f>
        <v>2035064.1400000001</v>
      </c>
      <c r="C13" s="95">
        <f t="shared" si="0"/>
        <v>2582984</v>
      </c>
      <c r="D13" s="95">
        <f t="shared" si="0"/>
        <v>8582453</v>
      </c>
      <c r="E13" s="95">
        <f t="shared" si="0"/>
        <v>12037292</v>
      </c>
      <c r="F13" s="95">
        <f t="shared" si="0"/>
        <v>4861347</v>
      </c>
    </row>
    <row r="14" spans="1:9" ht="18" customHeight="1" x14ac:dyDescent="0.3">
      <c r="A14" s="44" t="s">
        <v>74</v>
      </c>
      <c r="B14" s="45">
        <f t="shared" ref="B14" si="1">SUM(B15,B16,B17)</f>
        <v>2035064.1400000001</v>
      </c>
      <c r="C14" s="96">
        <f t="shared" ref="C14:F14" si="2">SUM(C15,C16,C17)</f>
        <v>2582984</v>
      </c>
      <c r="D14" s="96">
        <f t="shared" ref="D14:E14" si="3">SUM(D15,D16,D17)</f>
        <v>8582453</v>
      </c>
      <c r="E14" s="96">
        <f t="shared" si="3"/>
        <v>12037292</v>
      </c>
      <c r="F14" s="96">
        <f t="shared" si="2"/>
        <v>4861347</v>
      </c>
    </row>
    <row r="15" spans="1:9" ht="18" customHeight="1" x14ac:dyDescent="0.3">
      <c r="A15" s="46" t="s">
        <v>75</v>
      </c>
      <c r="B15" s="47">
        <v>1897470.76</v>
      </c>
      <c r="C15" s="97">
        <v>2386167</v>
      </c>
      <c r="D15" s="97">
        <v>8383542</v>
      </c>
      <c r="E15" s="97">
        <v>11838381</v>
      </c>
      <c r="F15" s="97">
        <v>4662436</v>
      </c>
    </row>
    <row r="16" spans="1:9" ht="18" customHeight="1" x14ac:dyDescent="0.3">
      <c r="A16" s="48" t="s">
        <v>76</v>
      </c>
      <c r="B16" s="47">
        <v>136447.88</v>
      </c>
      <c r="C16" s="97">
        <v>195695</v>
      </c>
      <c r="D16" s="97">
        <v>197761</v>
      </c>
      <c r="E16" s="97">
        <v>197761</v>
      </c>
      <c r="F16" s="97">
        <v>197761</v>
      </c>
    </row>
    <row r="17" spans="1:6" ht="27" customHeight="1" x14ac:dyDescent="0.3">
      <c r="A17" s="48" t="s">
        <v>77</v>
      </c>
      <c r="B17" s="47">
        <v>1145.5</v>
      </c>
      <c r="C17" s="97">
        <v>1122</v>
      </c>
      <c r="D17" s="97">
        <v>1150</v>
      </c>
      <c r="E17" s="97">
        <v>1150</v>
      </c>
      <c r="F17" s="97">
        <v>1150</v>
      </c>
    </row>
    <row r="21" spans="1:6" x14ac:dyDescent="0.3">
      <c r="A21" s="3" t="s">
        <v>169</v>
      </c>
    </row>
    <row r="24" spans="1:6" x14ac:dyDescent="0.3">
      <c r="A24" s="3" t="s">
        <v>63</v>
      </c>
      <c r="B24" s="15" t="s">
        <v>64</v>
      </c>
      <c r="C24" s="3" t="s">
        <v>64</v>
      </c>
      <c r="D24" s="3" t="s">
        <v>64</v>
      </c>
      <c r="E24" s="32" t="s">
        <v>65</v>
      </c>
      <c r="F24" s="32" t="s">
        <v>64</v>
      </c>
    </row>
    <row r="25" spans="1:6" x14ac:dyDescent="0.3">
      <c r="A25" s="3" t="s">
        <v>66</v>
      </c>
      <c r="B25" s="15" t="s">
        <v>64</v>
      </c>
      <c r="C25" s="3" t="s">
        <v>64</v>
      </c>
      <c r="D25" s="3" t="s">
        <v>64</v>
      </c>
      <c r="E25" s="32" t="s">
        <v>67</v>
      </c>
      <c r="F25" s="32" t="s">
        <v>64</v>
      </c>
    </row>
  </sheetData>
  <mergeCells count="5">
    <mergeCell ref="A1:D1"/>
    <mergeCell ref="A3:H3"/>
    <mergeCell ref="A5:F5"/>
    <mergeCell ref="A7:F7"/>
    <mergeCell ref="A9:F9"/>
  </mergeCells>
  <pageMargins left="0.7" right="0.7" top="0.75" bottom="0.75" header="0.3" footer="0.3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4"/>
  <sheetViews>
    <sheetView zoomScale="90" zoomScaleNormal="90" workbookViewId="0">
      <selection activeCell="A20" sqref="A20:XFD20"/>
    </sheetView>
  </sheetViews>
  <sheetFormatPr defaultColWidth="9.109375" defaultRowHeight="14.4" x14ac:dyDescent="0.3"/>
  <cols>
    <col min="1" max="1" width="7.44140625" style="3" bestFit="1" customWidth="1"/>
    <col min="2" max="2" width="8.44140625" style="3" bestFit="1" customWidth="1"/>
    <col min="3" max="8" width="25.33203125" style="3" customWidth="1"/>
    <col min="9" max="16384" width="9.109375" style="3"/>
  </cols>
  <sheetData>
    <row r="1" spans="1:9" ht="15.75" customHeight="1" x14ac:dyDescent="0.3">
      <c r="A1" s="175" t="s">
        <v>78</v>
      </c>
      <c r="B1" s="175"/>
      <c r="C1" s="175"/>
      <c r="D1" s="175"/>
      <c r="F1" s="15"/>
      <c r="I1" s="61"/>
    </row>
    <row r="2" spans="1:9" ht="15.6" x14ac:dyDescent="0.3">
      <c r="A2" s="139"/>
      <c r="B2" s="139"/>
      <c r="C2" s="139"/>
      <c r="D2" s="139"/>
      <c r="F2" s="15"/>
      <c r="I2" s="61"/>
    </row>
    <row r="3" spans="1:9" ht="32.25" customHeight="1" x14ac:dyDescent="0.3">
      <c r="A3" s="160" t="s">
        <v>166</v>
      </c>
      <c r="B3" s="160"/>
      <c r="C3" s="160"/>
      <c r="D3" s="160"/>
      <c r="E3" s="160"/>
      <c r="F3" s="160"/>
      <c r="G3" s="160"/>
      <c r="H3" s="160"/>
      <c r="I3" s="61"/>
    </row>
    <row r="4" spans="1:9" ht="18" customHeight="1" x14ac:dyDescent="0.3">
      <c r="A4" s="16"/>
      <c r="B4" s="16"/>
      <c r="C4" s="16"/>
      <c r="D4" s="16"/>
      <c r="E4" s="16"/>
      <c r="F4" s="16"/>
      <c r="G4" s="16"/>
      <c r="H4" s="16"/>
    </row>
    <row r="5" spans="1:9" ht="15.75" customHeight="1" x14ac:dyDescent="0.3">
      <c r="A5" s="184" t="s">
        <v>18</v>
      </c>
      <c r="B5" s="184"/>
      <c r="C5" s="184"/>
      <c r="D5" s="184"/>
      <c r="E5" s="184"/>
      <c r="F5" s="184"/>
      <c r="G5" s="184"/>
      <c r="H5" s="184"/>
    </row>
    <row r="6" spans="1:9" ht="18" x14ac:dyDescent="0.3">
      <c r="A6" s="16"/>
      <c r="B6" s="16"/>
      <c r="C6" s="16"/>
      <c r="D6" s="16"/>
      <c r="E6" s="16"/>
      <c r="F6" s="16"/>
      <c r="G6" s="16"/>
      <c r="H6" s="16"/>
    </row>
    <row r="7" spans="1:9" ht="18" customHeight="1" x14ac:dyDescent="0.3">
      <c r="A7" s="184" t="s">
        <v>48</v>
      </c>
      <c r="B7" s="184"/>
      <c r="C7" s="184"/>
      <c r="D7" s="184"/>
      <c r="E7" s="184"/>
      <c r="F7" s="184"/>
      <c r="G7" s="184"/>
      <c r="H7" s="184"/>
    </row>
    <row r="8" spans="1:9" ht="18" x14ac:dyDescent="0.3">
      <c r="A8" s="16"/>
      <c r="B8" s="16"/>
      <c r="C8" s="16"/>
      <c r="D8" s="16"/>
      <c r="E8" s="16"/>
      <c r="F8" s="16"/>
      <c r="G8" s="16"/>
      <c r="H8" s="16"/>
    </row>
    <row r="9" spans="1:9" ht="27.6" x14ac:dyDescent="0.3">
      <c r="A9" s="18" t="s">
        <v>5</v>
      </c>
      <c r="B9" s="19" t="s">
        <v>6</v>
      </c>
      <c r="C9" s="19" t="s">
        <v>30</v>
      </c>
      <c r="D9" s="18" t="s">
        <v>147</v>
      </c>
      <c r="E9" s="19" t="s">
        <v>135</v>
      </c>
      <c r="F9" s="19" t="s">
        <v>153</v>
      </c>
      <c r="G9" s="19" t="s">
        <v>156</v>
      </c>
      <c r="H9" s="19" t="s">
        <v>157</v>
      </c>
    </row>
    <row r="10" spans="1:9" s="109" customFormat="1" ht="15" customHeight="1" x14ac:dyDescent="0.25">
      <c r="A10" s="181">
        <v>1</v>
      </c>
      <c r="B10" s="182"/>
      <c r="C10" s="183"/>
      <c r="D10" s="104">
        <v>2</v>
      </c>
      <c r="E10" s="144">
        <v>3</v>
      </c>
      <c r="F10" s="104">
        <v>4</v>
      </c>
      <c r="G10" s="104">
        <v>5</v>
      </c>
      <c r="H10" s="104">
        <v>6</v>
      </c>
    </row>
    <row r="11" spans="1:9" ht="18" customHeight="1" x14ac:dyDescent="0.3">
      <c r="A11" s="110"/>
      <c r="B11" s="111"/>
      <c r="C11" s="112" t="s">
        <v>50</v>
      </c>
      <c r="D11" s="110"/>
      <c r="E11" s="110"/>
      <c r="F11" s="110"/>
      <c r="G11" s="110"/>
      <c r="H11" s="110"/>
    </row>
    <row r="12" spans="1:9" ht="27.6" x14ac:dyDescent="0.3">
      <c r="A12" s="39">
        <v>8</v>
      </c>
      <c r="B12" s="39"/>
      <c r="C12" s="39" t="s">
        <v>15</v>
      </c>
      <c r="D12" s="106"/>
      <c r="E12" s="106"/>
      <c r="F12" s="106"/>
      <c r="G12" s="106"/>
      <c r="H12" s="106"/>
    </row>
    <row r="13" spans="1:9" ht="18" customHeight="1" x14ac:dyDescent="0.3">
      <c r="A13" s="113"/>
      <c r="B13" s="114">
        <v>84</v>
      </c>
      <c r="C13" s="114" t="s">
        <v>22</v>
      </c>
      <c r="D13" s="89"/>
      <c r="E13" s="89"/>
      <c r="F13" s="89"/>
      <c r="G13" s="89"/>
      <c r="H13" s="89"/>
    </row>
    <row r="14" spans="1:9" ht="18" customHeight="1" x14ac:dyDescent="0.3">
      <c r="A14" s="113"/>
      <c r="B14" s="114"/>
      <c r="C14" s="115"/>
      <c r="D14" s="89"/>
      <c r="E14" s="89"/>
      <c r="F14" s="89"/>
      <c r="G14" s="89"/>
      <c r="H14" s="89"/>
    </row>
    <row r="15" spans="1:9" ht="18" customHeight="1" x14ac:dyDescent="0.3">
      <c r="A15" s="110"/>
      <c r="B15" s="111"/>
      <c r="C15" s="112" t="s">
        <v>53</v>
      </c>
      <c r="D15" s="110"/>
      <c r="E15" s="110"/>
      <c r="F15" s="110"/>
      <c r="G15" s="110"/>
      <c r="H15" s="110"/>
    </row>
    <row r="16" spans="1:9" ht="27.6" x14ac:dyDescent="0.3">
      <c r="A16" s="39">
        <v>5</v>
      </c>
      <c r="B16" s="39"/>
      <c r="C16" s="39" t="s">
        <v>16</v>
      </c>
      <c r="D16" s="106"/>
      <c r="E16" s="106"/>
      <c r="F16" s="106"/>
      <c r="G16" s="106"/>
      <c r="H16" s="106"/>
    </row>
    <row r="17" spans="1:8" ht="27.6" x14ac:dyDescent="0.3">
      <c r="A17" s="114"/>
      <c r="B17" s="114">
        <v>54</v>
      </c>
      <c r="C17" s="116" t="s">
        <v>23</v>
      </c>
      <c r="D17" s="89"/>
      <c r="E17" s="89"/>
      <c r="F17" s="89"/>
      <c r="G17" s="89"/>
      <c r="H17" s="89"/>
    </row>
    <row r="20" spans="1:8" x14ac:dyDescent="0.3">
      <c r="A20" s="3" t="s">
        <v>167</v>
      </c>
    </row>
    <row r="23" spans="1:8" x14ac:dyDescent="0.3">
      <c r="A23" s="157" t="s">
        <v>63</v>
      </c>
      <c r="B23" s="157"/>
      <c r="C23" s="157"/>
      <c r="D23" s="3" t="s">
        <v>64</v>
      </c>
      <c r="E23" s="3" t="s">
        <v>64</v>
      </c>
      <c r="F23" s="3" t="s">
        <v>64</v>
      </c>
      <c r="G23" s="3" t="s">
        <v>65</v>
      </c>
      <c r="H23" s="3" t="s">
        <v>64</v>
      </c>
    </row>
    <row r="24" spans="1:8" x14ac:dyDescent="0.3">
      <c r="A24" s="3" t="s">
        <v>66</v>
      </c>
      <c r="C24" s="3" t="s">
        <v>64</v>
      </c>
      <c r="D24" s="3" t="s">
        <v>64</v>
      </c>
      <c r="E24" s="3" t="s">
        <v>64</v>
      </c>
      <c r="F24" s="3" t="s">
        <v>64</v>
      </c>
      <c r="G24" s="3" t="s">
        <v>67</v>
      </c>
      <c r="H24" s="3" t="s">
        <v>64</v>
      </c>
    </row>
  </sheetData>
  <mergeCells count="6">
    <mergeCell ref="A1:D1"/>
    <mergeCell ref="A3:H3"/>
    <mergeCell ref="A5:H5"/>
    <mergeCell ref="A7:H7"/>
    <mergeCell ref="A23:C23"/>
    <mergeCell ref="A10:C10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5"/>
  <sheetViews>
    <sheetView zoomScale="90" zoomScaleNormal="90" workbookViewId="0">
      <selection activeCell="A21" sqref="A21:XFD21"/>
    </sheetView>
  </sheetViews>
  <sheetFormatPr defaultColWidth="8.88671875" defaultRowHeight="14.4" x14ac:dyDescent="0.3"/>
  <cols>
    <col min="1" max="1" width="27.88671875" style="3" customWidth="1"/>
    <col min="2" max="6" width="25.33203125" style="3" customWidth="1"/>
    <col min="7" max="16384" width="8.88671875" style="3"/>
  </cols>
  <sheetData>
    <row r="1" spans="1:6" ht="15.75" customHeight="1" x14ac:dyDescent="0.3">
      <c r="A1" s="175" t="s">
        <v>78</v>
      </c>
      <c r="B1" s="175"/>
      <c r="C1" s="175"/>
      <c r="D1" s="175"/>
      <c r="F1" s="15"/>
    </row>
    <row r="2" spans="1:6" ht="15.6" x14ac:dyDescent="0.3">
      <c r="A2" s="139"/>
      <c r="B2" s="139"/>
      <c r="C2" s="139"/>
      <c r="D2" s="139"/>
      <c r="F2" s="15"/>
    </row>
    <row r="3" spans="1:6" ht="32.25" customHeight="1" x14ac:dyDescent="0.3">
      <c r="A3" s="160" t="s">
        <v>166</v>
      </c>
      <c r="B3" s="160"/>
      <c r="C3" s="160"/>
      <c r="D3" s="160"/>
      <c r="E3" s="160"/>
      <c r="F3" s="160"/>
    </row>
    <row r="4" spans="1:6" ht="18" customHeight="1" x14ac:dyDescent="0.3">
      <c r="A4" s="16"/>
      <c r="B4" s="16"/>
      <c r="C4" s="16"/>
      <c r="D4" s="16"/>
      <c r="E4" s="16"/>
      <c r="F4" s="16"/>
    </row>
    <row r="5" spans="1:6" ht="15.75" customHeight="1" x14ac:dyDescent="0.3">
      <c r="A5" s="184" t="s">
        <v>18</v>
      </c>
      <c r="B5" s="184"/>
      <c r="C5" s="184"/>
      <c r="D5" s="184"/>
      <c r="E5" s="184"/>
      <c r="F5" s="184"/>
    </row>
    <row r="6" spans="1:6" ht="18" x14ac:dyDescent="0.3">
      <c r="A6" s="16"/>
      <c r="B6" s="16"/>
      <c r="C6" s="16"/>
      <c r="D6" s="16"/>
      <c r="E6" s="16"/>
      <c r="F6" s="16"/>
    </row>
    <row r="7" spans="1:6" ht="18" customHeight="1" x14ac:dyDescent="0.3">
      <c r="A7" s="184" t="s">
        <v>49</v>
      </c>
      <c r="B7" s="184"/>
      <c r="C7" s="184"/>
      <c r="D7" s="184"/>
      <c r="E7" s="184"/>
      <c r="F7" s="184"/>
    </row>
    <row r="8" spans="1:6" ht="18" x14ac:dyDescent="0.3">
      <c r="A8" s="16"/>
      <c r="B8" s="16"/>
      <c r="C8" s="16"/>
      <c r="D8" s="16"/>
      <c r="E8" s="16"/>
      <c r="F8" s="16"/>
    </row>
    <row r="9" spans="1:6" ht="27.6" x14ac:dyDescent="0.3">
      <c r="A9" s="19" t="s">
        <v>41</v>
      </c>
      <c r="B9" s="18" t="s">
        <v>147</v>
      </c>
      <c r="C9" s="19" t="s">
        <v>135</v>
      </c>
      <c r="D9" s="19" t="s">
        <v>153</v>
      </c>
      <c r="E9" s="19" t="s">
        <v>156</v>
      </c>
      <c r="F9" s="19" t="s">
        <v>157</v>
      </c>
    </row>
    <row r="10" spans="1:6" x14ac:dyDescent="0.3">
      <c r="A10" s="54">
        <v>1</v>
      </c>
      <c r="B10" s="104">
        <v>2</v>
      </c>
      <c r="C10" s="144">
        <v>3</v>
      </c>
      <c r="D10" s="104">
        <v>4</v>
      </c>
      <c r="E10" s="104">
        <v>5</v>
      </c>
      <c r="F10" s="104">
        <v>6</v>
      </c>
    </row>
    <row r="11" spans="1:6" ht="18" customHeight="1" x14ac:dyDescent="0.3">
      <c r="A11" s="37" t="s">
        <v>50</v>
      </c>
      <c r="B11" s="105"/>
      <c r="C11" s="105"/>
      <c r="D11" s="105"/>
      <c r="E11" s="105"/>
      <c r="F11" s="105"/>
    </row>
    <row r="12" spans="1:6" ht="27.6" x14ac:dyDescent="0.3">
      <c r="A12" s="39" t="s">
        <v>51</v>
      </c>
      <c r="B12" s="106"/>
      <c r="C12" s="106"/>
      <c r="D12" s="106"/>
      <c r="E12" s="106"/>
      <c r="F12" s="106"/>
    </row>
    <row r="13" spans="1:6" ht="27.6" x14ac:dyDescent="0.3">
      <c r="A13" s="36" t="s">
        <v>52</v>
      </c>
      <c r="B13" s="89"/>
      <c r="C13" s="89"/>
      <c r="D13" s="89"/>
      <c r="E13" s="89"/>
      <c r="F13" s="89"/>
    </row>
    <row r="14" spans="1:6" ht="18" customHeight="1" x14ac:dyDescent="0.3">
      <c r="A14" s="37" t="s">
        <v>53</v>
      </c>
      <c r="B14" s="105"/>
      <c r="C14" s="105"/>
      <c r="D14" s="105"/>
      <c r="E14" s="105"/>
      <c r="F14" s="105"/>
    </row>
    <row r="15" spans="1:6" ht="18" customHeight="1" x14ac:dyDescent="0.3">
      <c r="A15" s="107" t="s">
        <v>44</v>
      </c>
      <c r="B15" s="106"/>
      <c r="C15" s="106"/>
      <c r="D15" s="106"/>
      <c r="E15" s="106"/>
      <c r="F15" s="106"/>
    </row>
    <row r="16" spans="1:6" ht="18" customHeight="1" x14ac:dyDescent="0.3">
      <c r="A16" s="34" t="s">
        <v>45</v>
      </c>
      <c r="B16" s="89"/>
      <c r="C16" s="89"/>
      <c r="D16" s="89"/>
      <c r="E16" s="89"/>
      <c r="F16" s="89"/>
    </row>
    <row r="17" spans="1:6" ht="18" customHeight="1" x14ac:dyDescent="0.3">
      <c r="A17" s="107" t="s">
        <v>46</v>
      </c>
      <c r="B17" s="106"/>
      <c r="C17" s="106"/>
      <c r="D17" s="106"/>
      <c r="E17" s="106"/>
      <c r="F17" s="106"/>
    </row>
    <row r="18" spans="1:6" ht="18" customHeight="1" x14ac:dyDescent="0.3">
      <c r="A18" s="34" t="s">
        <v>47</v>
      </c>
      <c r="B18" s="89"/>
      <c r="C18" s="89"/>
      <c r="D18" s="89"/>
      <c r="E18" s="89"/>
      <c r="F18" s="89"/>
    </row>
    <row r="21" spans="1:6" x14ac:dyDescent="0.3">
      <c r="A21" s="3" t="s">
        <v>169</v>
      </c>
    </row>
    <row r="24" spans="1:6" x14ac:dyDescent="0.3">
      <c r="A24" s="108" t="s">
        <v>63</v>
      </c>
      <c r="B24" s="3" t="s">
        <v>64</v>
      </c>
      <c r="C24" s="3" t="s">
        <v>64</v>
      </c>
      <c r="D24" s="3" t="s">
        <v>64</v>
      </c>
      <c r="E24" s="3" t="s">
        <v>65</v>
      </c>
      <c r="F24" s="3" t="s">
        <v>64</v>
      </c>
    </row>
    <row r="25" spans="1:6" x14ac:dyDescent="0.3">
      <c r="A25" s="3" t="s">
        <v>66</v>
      </c>
      <c r="B25" s="3" t="s">
        <v>64</v>
      </c>
      <c r="C25" s="3" t="s">
        <v>64</v>
      </c>
      <c r="D25" s="3" t="s">
        <v>64</v>
      </c>
      <c r="E25" s="3" t="s">
        <v>67</v>
      </c>
      <c r="F25" s="3" t="s">
        <v>64</v>
      </c>
    </row>
  </sheetData>
  <mergeCells count="4">
    <mergeCell ref="A5:F5"/>
    <mergeCell ref="A7:F7"/>
    <mergeCell ref="A1:D1"/>
    <mergeCell ref="A3:F3"/>
  </mergeCells>
  <pageMargins left="0.7" right="0.7" top="0.7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65"/>
  <sheetViews>
    <sheetView zoomScale="90" zoomScaleNormal="90" workbookViewId="0">
      <selection activeCell="D168" sqref="D168"/>
    </sheetView>
  </sheetViews>
  <sheetFormatPr defaultColWidth="9.109375" defaultRowHeight="14.4" x14ac:dyDescent="0.3"/>
  <cols>
    <col min="1" max="1" width="7.44140625" style="61" bestFit="1" customWidth="1"/>
    <col min="2" max="2" width="8.44140625" style="61" bestFit="1" customWidth="1"/>
    <col min="3" max="3" width="8.6640625" style="61" customWidth="1"/>
    <col min="4" max="4" width="51.88671875" style="61" customWidth="1"/>
    <col min="5" max="5" width="22" style="62" customWidth="1"/>
    <col min="6" max="9" width="22" style="32" customWidth="1"/>
    <col min="10" max="16384" width="9.109375" style="61"/>
  </cols>
  <sheetData>
    <row r="1" spans="1:9" s="3" customFormat="1" ht="15.75" customHeight="1" x14ac:dyDescent="0.3">
      <c r="A1" s="175" t="s">
        <v>78</v>
      </c>
      <c r="B1" s="175"/>
      <c r="C1" s="175"/>
      <c r="D1" s="175"/>
      <c r="F1" s="15"/>
      <c r="I1" s="32"/>
    </row>
    <row r="2" spans="1:9" s="3" customFormat="1" ht="15.6" x14ac:dyDescent="0.3">
      <c r="A2" s="139"/>
      <c r="B2" s="139"/>
      <c r="C2" s="139"/>
      <c r="D2" s="139"/>
      <c r="F2" s="15"/>
      <c r="I2" s="32"/>
    </row>
    <row r="3" spans="1:9" s="3" customFormat="1" ht="32.25" customHeight="1" x14ac:dyDescent="0.3">
      <c r="A3" s="160" t="s">
        <v>166</v>
      </c>
      <c r="B3" s="160"/>
      <c r="C3" s="160"/>
      <c r="D3" s="160"/>
      <c r="E3" s="160"/>
      <c r="F3" s="160"/>
      <c r="G3" s="160"/>
      <c r="H3" s="160"/>
      <c r="I3" s="160"/>
    </row>
    <row r="4" spans="1:9" s="3" customFormat="1" ht="13.5" customHeight="1" x14ac:dyDescent="0.3">
      <c r="A4" s="16"/>
      <c r="B4" s="16"/>
      <c r="C4" s="16"/>
      <c r="D4" s="16"/>
      <c r="E4" s="17"/>
      <c r="F4" s="55"/>
      <c r="G4" s="55"/>
      <c r="H4" s="55"/>
      <c r="I4" s="55"/>
    </row>
    <row r="5" spans="1:9" s="3" customFormat="1" ht="18" customHeight="1" x14ac:dyDescent="0.3">
      <c r="A5" s="184" t="s">
        <v>17</v>
      </c>
      <c r="B5" s="162"/>
      <c r="C5" s="162"/>
      <c r="D5" s="162"/>
      <c r="E5" s="162"/>
      <c r="F5" s="162"/>
      <c r="G5" s="162"/>
      <c r="H5" s="162"/>
      <c r="I5" s="162"/>
    </row>
    <row r="6" spans="1:9" ht="17.25" customHeight="1" x14ac:dyDescent="0.3">
      <c r="A6" s="63"/>
      <c r="B6" s="63"/>
      <c r="C6" s="63"/>
      <c r="D6" s="63"/>
      <c r="E6" s="64"/>
      <c r="F6" s="55"/>
      <c r="G6" s="55"/>
      <c r="H6" s="55"/>
      <c r="I6" s="55"/>
    </row>
    <row r="7" spans="1:9" ht="27.6" x14ac:dyDescent="0.3">
      <c r="A7" s="196" t="s">
        <v>19</v>
      </c>
      <c r="B7" s="197"/>
      <c r="C7" s="198"/>
      <c r="D7" s="19" t="s">
        <v>20</v>
      </c>
      <c r="E7" s="33" t="s">
        <v>147</v>
      </c>
      <c r="F7" s="98" t="s">
        <v>158</v>
      </c>
      <c r="G7" s="98" t="s">
        <v>153</v>
      </c>
      <c r="H7" s="98" t="s">
        <v>156</v>
      </c>
      <c r="I7" s="98" t="s">
        <v>157</v>
      </c>
    </row>
    <row r="8" spans="1:9" x14ac:dyDescent="0.3">
      <c r="A8" s="181">
        <v>1</v>
      </c>
      <c r="B8" s="182"/>
      <c r="C8" s="182"/>
      <c r="D8" s="183"/>
      <c r="E8" s="59">
        <v>2</v>
      </c>
      <c r="F8" s="99">
        <v>3</v>
      </c>
      <c r="G8" s="99">
        <v>4</v>
      </c>
      <c r="H8" s="99">
        <v>5</v>
      </c>
      <c r="I8" s="99">
        <v>6</v>
      </c>
    </row>
    <row r="9" spans="1:9" x14ac:dyDescent="0.3">
      <c r="A9" s="199">
        <v>5000313</v>
      </c>
      <c r="B9" s="200"/>
      <c r="C9" s="201"/>
      <c r="D9" s="60" t="s">
        <v>78</v>
      </c>
      <c r="E9" s="35"/>
      <c r="F9" s="90"/>
      <c r="G9" s="90"/>
      <c r="H9" s="90"/>
      <c r="I9" s="90"/>
    </row>
    <row r="10" spans="1:9" x14ac:dyDescent="0.3">
      <c r="A10" s="199" t="s">
        <v>79</v>
      </c>
      <c r="B10" s="200"/>
      <c r="C10" s="201"/>
      <c r="D10" s="60" t="s">
        <v>24</v>
      </c>
      <c r="E10" s="25"/>
      <c r="F10" s="77"/>
      <c r="G10" s="77"/>
      <c r="H10" s="77"/>
      <c r="I10" s="77"/>
    </row>
    <row r="11" spans="1:9" s="3" customFormat="1" ht="27.75" customHeight="1" x14ac:dyDescent="0.3">
      <c r="A11" s="193" t="s">
        <v>80</v>
      </c>
      <c r="B11" s="194"/>
      <c r="C11" s="195"/>
      <c r="D11" s="146" t="s">
        <v>81</v>
      </c>
      <c r="E11" s="151"/>
      <c r="F11" s="152"/>
      <c r="G11" s="152"/>
      <c r="H11" s="152"/>
      <c r="I11" s="152"/>
    </row>
    <row r="12" spans="1:9" x14ac:dyDescent="0.3">
      <c r="A12" s="187" t="s">
        <v>82</v>
      </c>
      <c r="B12" s="188"/>
      <c r="C12" s="189"/>
      <c r="D12" s="79" t="s">
        <v>83</v>
      </c>
      <c r="E12" s="80"/>
      <c r="F12" s="81"/>
      <c r="G12" s="81"/>
      <c r="H12" s="81"/>
      <c r="I12" s="81"/>
    </row>
    <row r="13" spans="1:9" x14ac:dyDescent="0.3">
      <c r="A13" s="141">
        <v>3</v>
      </c>
      <c r="B13" s="142"/>
      <c r="C13" s="143"/>
      <c r="D13" s="143" t="s">
        <v>10</v>
      </c>
      <c r="E13" s="49">
        <f>E14+E15</f>
        <v>87265.84</v>
      </c>
      <c r="F13" s="78">
        <f>F14+F15</f>
        <v>110200</v>
      </c>
      <c r="G13" s="78">
        <f>G14+G15</f>
        <v>115000</v>
      </c>
      <c r="H13" s="78">
        <f>H14+H15</f>
        <v>116700</v>
      </c>
      <c r="I13" s="78">
        <f>I14+I15</f>
        <v>116700</v>
      </c>
    </row>
    <row r="14" spans="1:9" x14ac:dyDescent="0.3">
      <c r="A14" s="50">
        <v>32</v>
      </c>
      <c r="B14" s="51"/>
      <c r="C14" s="52"/>
      <c r="D14" s="145" t="s">
        <v>21</v>
      </c>
      <c r="E14" s="147">
        <v>86027.72</v>
      </c>
      <c r="F14" s="148">
        <v>109050</v>
      </c>
      <c r="G14" s="148">
        <v>113370</v>
      </c>
      <c r="H14" s="148">
        <v>115050</v>
      </c>
      <c r="I14" s="148">
        <v>115050</v>
      </c>
    </row>
    <row r="15" spans="1:9" x14ac:dyDescent="0.3">
      <c r="A15" s="50">
        <v>34</v>
      </c>
      <c r="B15" s="51"/>
      <c r="C15" s="52"/>
      <c r="D15" s="145" t="s">
        <v>72</v>
      </c>
      <c r="E15" s="35">
        <v>1238.1199999999999</v>
      </c>
      <c r="F15" s="90">
        <v>1150</v>
      </c>
      <c r="G15" s="90">
        <v>1630</v>
      </c>
      <c r="H15" s="90">
        <v>1650</v>
      </c>
      <c r="I15" s="90">
        <v>1650</v>
      </c>
    </row>
    <row r="16" spans="1:9" s="3" customFormat="1" ht="27.75" customHeight="1" x14ac:dyDescent="0.3">
      <c r="A16" s="193" t="s">
        <v>84</v>
      </c>
      <c r="B16" s="194"/>
      <c r="C16" s="195"/>
      <c r="D16" s="146" t="s">
        <v>85</v>
      </c>
      <c r="E16" s="151"/>
      <c r="F16" s="152"/>
      <c r="G16" s="152"/>
      <c r="H16" s="152"/>
      <c r="I16" s="152"/>
    </row>
    <row r="17" spans="1:9" x14ac:dyDescent="0.3">
      <c r="A17" s="187" t="s">
        <v>86</v>
      </c>
      <c r="B17" s="188"/>
      <c r="C17" s="189"/>
      <c r="D17" s="79" t="s">
        <v>87</v>
      </c>
      <c r="E17" s="80"/>
      <c r="F17" s="81"/>
      <c r="G17" s="81"/>
      <c r="H17" s="81"/>
      <c r="I17" s="81"/>
    </row>
    <row r="18" spans="1:9" x14ac:dyDescent="0.3">
      <c r="A18" s="141">
        <v>3</v>
      </c>
      <c r="B18" s="142"/>
      <c r="C18" s="143"/>
      <c r="D18" s="143" t="s">
        <v>10</v>
      </c>
      <c r="E18" s="49">
        <f t="shared" ref="E18:I18" si="0">E19</f>
        <v>1016.6</v>
      </c>
      <c r="F18" s="78">
        <f t="shared" si="0"/>
        <v>0</v>
      </c>
      <c r="G18" s="78">
        <f t="shared" si="0"/>
        <v>1000</v>
      </c>
      <c r="H18" s="78">
        <f t="shared" si="0"/>
        <v>1000</v>
      </c>
      <c r="I18" s="78">
        <f t="shared" si="0"/>
        <v>1000</v>
      </c>
    </row>
    <row r="19" spans="1:9" s="150" customFormat="1" x14ac:dyDescent="0.3">
      <c r="A19" s="50">
        <v>32</v>
      </c>
      <c r="B19" s="51"/>
      <c r="C19" s="52"/>
      <c r="D19" s="145" t="s">
        <v>21</v>
      </c>
      <c r="E19" s="35">
        <v>1016.6</v>
      </c>
      <c r="F19" s="90">
        <v>0</v>
      </c>
      <c r="G19" s="90">
        <v>1000</v>
      </c>
      <c r="H19" s="90">
        <v>1000</v>
      </c>
      <c r="I19" s="90">
        <v>1000</v>
      </c>
    </row>
    <row r="20" spans="1:9" s="3" customFormat="1" ht="27.75" customHeight="1" x14ac:dyDescent="0.3">
      <c r="A20" s="193" t="s">
        <v>88</v>
      </c>
      <c r="B20" s="194"/>
      <c r="C20" s="195"/>
      <c r="D20" s="146" t="s">
        <v>89</v>
      </c>
      <c r="E20" s="151"/>
      <c r="F20" s="152"/>
      <c r="G20" s="152"/>
      <c r="H20" s="152"/>
      <c r="I20" s="152"/>
    </row>
    <row r="21" spans="1:9" x14ac:dyDescent="0.3">
      <c r="A21" s="187" t="s">
        <v>86</v>
      </c>
      <c r="B21" s="188"/>
      <c r="C21" s="189"/>
      <c r="D21" s="79" t="s">
        <v>87</v>
      </c>
      <c r="E21" s="80"/>
      <c r="F21" s="81"/>
      <c r="G21" s="81"/>
      <c r="H21" s="81"/>
      <c r="I21" s="81"/>
    </row>
    <row r="22" spans="1:9" x14ac:dyDescent="0.3">
      <c r="A22" s="141">
        <v>3</v>
      </c>
      <c r="B22" s="142"/>
      <c r="C22" s="143"/>
      <c r="D22" s="143" t="s">
        <v>10</v>
      </c>
      <c r="E22" s="49">
        <f t="shared" ref="E22:I22" si="1">E23</f>
        <v>955.62</v>
      </c>
      <c r="F22" s="78">
        <f t="shared" si="1"/>
        <v>0</v>
      </c>
      <c r="G22" s="78">
        <f t="shared" si="1"/>
        <v>0</v>
      </c>
      <c r="H22" s="78">
        <f t="shared" si="1"/>
        <v>0</v>
      </c>
      <c r="I22" s="78">
        <f t="shared" si="1"/>
        <v>0</v>
      </c>
    </row>
    <row r="23" spans="1:9" s="149" customFormat="1" x14ac:dyDescent="0.3">
      <c r="A23" s="50">
        <v>31</v>
      </c>
      <c r="B23" s="51"/>
      <c r="C23" s="52"/>
      <c r="D23" s="145" t="s">
        <v>11</v>
      </c>
      <c r="E23" s="35">
        <v>955.62</v>
      </c>
      <c r="F23" s="90">
        <v>0</v>
      </c>
      <c r="G23" s="90">
        <v>0</v>
      </c>
      <c r="H23" s="90">
        <v>0</v>
      </c>
      <c r="I23" s="90">
        <v>0</v>
      </c>
    </row>
    <row r="24" spans="1:9" s="3" customFormat="1" ht="27.75" customHeight="1" x14ac:dyDescent="0.3">
      <c r="A24" s="193" t="s">
        <v>90</v>
      </c>
      <c r="B24" s="194"/>
      <c r="C24" s="195"/>
      <c r="D24" s="146" t="s">
        <v>91</v>
      </c>
      <c r="E24" s="151"/>
      <c r="F24" s="152"/>
      <c r="G24" s="152"/>
      <c r="H24" s="152"/>
      <c r="I24" s="152"/>
    </row>
    <row r="25" spans="1:9" x14ac:dyDescent="0.3">
      <c r="A25" s="187" t="s">
        <v>86</v>
      </c>
      <c r="B25" s="188"/>
      <c r="C25" s="189"/>
      <c r="D25" s="79" t="s">
        <v>87</v>
      </c>
      <c r="E25" s="80"/>
      <c r="F25" s="81"/>
      <c r="G25" s="81"/>
      <c r="H25" s="81"/>
      <c r="I25" s="81"/>
    </row>
    <row r="26" spans="1:9" x14ac:dyDescent="0.3">
      <c r="A26" s="141">
        <v>3</v>
      </c>
      <c r="B26" s="142"/>
      <c r="C26" s="143"/>
      <c r="D26" s="143" t="s">
        <v>10</v>
      </c>
      <c r="E26" s="49">
        <f t="shared" ref="E26:I26" si="2">E27</f>
        <v>364</v>
      </c>
      <c r="F26" s="78">
        <f t="shared" si="2"/>
        <v>616</v>
      </c>
      <c r="G26" s="78">
        <f t="shared" si="2"/>
        <v>0</v>
      </c>
      <c r="H26" s="78">
        <f t="shared" si="2"/>
        <v>0</v>
      </c>
      <c r="I26" s="78">
        <f t="shared" si="2"/>
        <v>0</v>
      </c>
    </row>
    <row r="27" spans="1:9" s="149" customFormat="1" x14ac:dyDescent="0.3">
      <c r="A27" s="50">
        <v>31</v>
      </c>
      <c r="B27" s="51"/>
      <c r="C27" s="52"/>
      <c r="D27" s="145" t="s">
        <v>11</v>
      </c>
      <c r="E27" s="35">
        <v>364</v>
      </c>
      <c r="F27" s="90">
        <v>616</v>
      </c>
      <c r="G27" s="90">
        <v>0</v>
      </c>
      <c r="H27" s="90">
        <v>0</v>
      </c>
      <c r="I27" s="90">
        <v>0</v>
      </c>
    </row>
    <row r="28" spans="1:9" s="3" customFormat="1" ht="27.75" customHeight="1" x14ac:dyDescent="0.3">
      <c r="A28" s="193" t="s">
        <v>92</v>
      </c>
      <c r="B28" s="194"/>
      <c r="C28" s="195"/>
      <c r="D28" s="146" t="s">
        <v>93</v>
      </c>
      <c r="E28" s="151"/>
      <c r="F28" s="152"/>
      <c r="G28" s="152"/>
      <c r="H28" s="152"/>
      <c r="I28" s="152"/>
    </row>
    <row r="29" spans="1:9" x14ac:dyDescent="0.3">
      <c r="A29" s="187" t="s">
        <v>94</v>
      </c>
      <c r="B29" s="188"/>
      <c r="C29" s="189"/>
      <c r="D29" s="79" t="s">
        <v>95</v>
      </c>
      <c r="E29" s="80"/>
      <c r="F29" s="81"/>
      <c r="G29" s="81"/>
      <c r="H29" s="81"/>
      <c r="I29" s="81"/>
    </row>
    <row r="30" spans="1:9" x14ac:dyDescent="0.3">
      <c r="A30" s="141">
        <v>3</v>
      </c>
      <c r="B30" s="142"/>
      <c r="C30" s="143"/>
      <c r="D30" s="143" t="s">
        <v>10</v>
      </c>
      <c r="E30" s="49">
        <f t="shared" ref="E30:I30" si="3">E31</f>
        <v>2873.59</v>
      </c>
      <c r="F30" s="78">
        <f t="shared" si="3"/>
        <v>0</v>
      </c>
      <c r="G30" s="78">
        <f t="shared" si="3"/>
        <v>0</v>
      </c>
      <c r="H30" s="78">
        <f t="shared" si="3"/>
        <v>0</v>
      </c>
      <c r="I30" s="78">
        <f t="shared" si="3"/>
        <v>0</v>
      </c>
    </row>
    <row r="31" spans="1:9" s="149" customFormat="1" x14ac:dyDescent="0.3">
      <c r="A31" s="50">
        <v>32</v>
      </c>
      <c r="B31" s="51"/>
      <c r="C31" s="52"/>
      <c r="D31" s="145" t="s">
        <v>21</v>
      </c>
      <c r="E31" s="35">
        <v>2873.59</v>
      </c>
      <c r="F31" s="90">
        <v>0</v>
      </c>
      <c r="G31" s="90">
        <v>0</v>
      </c>
      <c r="H31" s="90">
        <v>0</v>
      </c>
      <c r="I31" s="90">
        <v>0</v>
      </c>
    </row>
    <row r="32" spans="1:9" s="3" customFormat="1" ht="27.75" customHeight="1" x14ac:dyDescent="0.3">
      <c r="A32" s="193" t="s">
        <v>96</v>
      </c>
      <c r="B32" s="194"/>
      <c r="C32" s="195"/>
      <c r="D32" s="146" t="s">
        <v>97</v>
      </c>
      <c r="E32" s="151"/>
      <c r="F32" s="152"/>
      <c r="G32" s="152"/>
      <c r="H32" s="152"/>
      <c r="I32" s="152"/>
    </row>
    <row r="33" spans="1:9" x14ac:dyDescent="0.3">
      <c r="A33" s="187" t="s">
        <v>94</v>
      </c>
      <c r="B33" s="188"/>
      <c r="C33" s="189"/>
      <c r="D33" s="79" t="s">
        <v>95</v>
      </c>
      <c r="E33" s="80"/>
      <c r="F33" s="81"/>
      <c r="G33" s="81"/>
      <c r="H33" s="81"/>
      <c r="I33" s="81"/>
    </row>
    <row r="34" spans="1:9" x14ac:dyDescent="0.3">
      <c r="A34" s="141">
        <v>3</v>
      </c>
      <c r="B34" s="142"/>
      <c r="C34" s="143"/>
      <c r="D34" s="143" t="s">
        <v>10</v>
      </c>
      <c r="E34" s="49">
        <f t="shared" ref="E34:I34" si="4">E35</f>
        <v>1333.65</v>
      </c>
      <c r="F34" s="78">
        <f t="shared" si="4"/>
        <v>0</v>
      </c>
      <c r="G34" s="78">
        <f t="shared" si="4"/>
        <v>0</v>
      </c>
      <c r="H34" s="78">
        <f t="shared" si="4"/>
        <v>0</v>
      </c>
      <c r="I34" s="78">
        <f t="shared" si="4"/>
        <v>0</v>
      </c>
    </row>
    <row r="35" spans="1:9" s="149" customFormat="1" x14ac:dyDescent="0.3">
      <c r="A35" s="50">
        <v>32</v>
      </c>
      <c r="B35" s="51"/>
      <c r="C35" s="52"/>
      <c r="D35" s="145" t="s">
        <v>21</v>
      </c>
      <c r="E35" s="35">
        <v>1333.65</v>
      </c>
      <c r="F35" s="90">
        <v>0</v>
      </c>
      <c r="G35" s="90">
        <v>0</v>
      </c>
      <c r="H35" s="90">
        <v>0</v>
      </c>
      <c r="I35" s="90">
        <v>0</v>
      </c>
    </row>
    <row r="36" spans="1:9" s="3" customFormat="1" ht="27.75" customHeight="1" x14ac:dyDescent="0.3">
      <c r="A36" s="193" t="s">
        <v>164</v>
      </c>
      <c r="B36" s="194"/>
      <c r="C36" s="195"/>
      <c r="D36" s="146" t="s">
        <v>98</v>
      </c>
      <c r="E36" s="151"/>
      <c r="F36" s="152"/>
      <c r="G36" s="152"/>
      <c r="H36" s="152"/>
      <c r="I36" s="152"/>
    </row>
    <row r="37" spans="1:9" x14ac:dyDescent="0.3">
      <c r="A37" s="187" t="s">
        <v>86</v>
      </c>
      <c r="B37" s="188"/>
      <c r="C37" s="189"/>
      <c r="D37" s="79" t="s">
        <v>99</v>
      </c>
      <c r="E37" s="80"/>
      <c r="F37" s="81"/>
      <c r="G37" s="81"/>
      <c r="H37" s="81"/>
      <c r="I37" s="81"/>
    </row>
    <row r="38" spans="1:9" x14ac:dyDescent="0.3">
      <c r="A38" s="141">
        <v>3</v>
      </c>
      <c r="B38" s="142"/>
      <c r="C38" s="143"/>
      <c r="D38" s="143" t="s">
        <v>10</v>
      </c>
      <c r="E38" s="49">
        <f>E39+E40</f>
        <v>8872.19</v>
      </c>
      <c r="F38" s="78">
        <f>F39+F40</f>
        <v>9157</v>
      </c>
      <c r="G38" s="78">
        <f>G39+G40</f>
        <v>8440</v>
      </c>
      <c r="H38" s="78">
        <f>H39+H40</f>
        <v>8550</v>
      </c>
      <c r="I38" s="78">
        <f>I39+I40</f>
        <v>8550</v>
      </c>
    </row>
    <row r="39" spans="1:9" s="150" customFormat="1" x14ac:dyDescent="0.3">
      <c r="A39" s="50">
        <v>31</v>
      </c>
      <c r="B39" s="51"/>
      <c r="C39" s="52"/>
      <c r="D39" s="145" t="s">
        <v>11</v>
      </c>
      <c r="E39" s="35">
        <v>8633.58</v>
      </c>
      <c r="F39" s="90">
        <v>8887</v>
      </c>
      <c r="G39" s="90">
        <v>8122</v>
      </c>
      <c r="H39" s="90">
        <v>8200</v>
      </c>
      <c r="I39" s="90">
        <v>8200</v>
      </c>
    </row>
    <row r="40" spans="1:9" s="150" customFormat="1" x14ac:dyDescent="0.3">
      <c r="A40" s="50">
        <v>32</v>
      </c>
      <c r="B40" s="51"/>
      <c r="C40" s="52"/>
      <c r="D40" s="145" t="s">
        <v>21</v>
      </c>
      <c r="E40" s="35">
        <v>238.61</v>
      </c>
      <c r="F40" s="90">
        <v>270</v>
      </c>
      <c r="G40" s="90">
        <v>318</v>
      </c>
      <c r="H40" s="90">
        <v>350</v>
      </c>
      <c r="I40" s="90">
        <v>350</v>
      </c>
    </row>
    <row r="41" spans="1:9" s="3" customFormat="1" ht="27.75" customHeight="1" x14ac:dyDescent="0.3">
      <c r="A41" s="193" t="s">
        <v>164</v>
      </c>
      <c r="B41" s="194"/>
      <c r="C41" s="195"/>
      <c r="D41" s="146" t="s">
        <v>98</v>
      </c>
      <c r="E41" s="151"/>
      <c r="F41" s="152"/>
      <c r="G41" s="152"/>
      <c r="H41" s="152"/>
      <c r="I41" s="152"/>
    </row>
    <row r="42" spans="1:9" x14ac:dyDescent="0.3">
      <c r="A42" s="187" t="s">
        <v>94</v>
      </c>
      <c r="B42" s="188"/>
      <c r="C42" s="189"/>
      <c r="D42" s="79" t="s">
        <v>100</v>
      </c>
      <c r="E42" s="80"/>
      <c r="F42" s="81"/>
      <c r="G42" s="81"/>
      <c r="H42" s="81"/>
      <c r="I42" s="81"/>
    </row>
    <row r="43" spans="1:9" x14ac:dyDescent="0.3">
      <c r="A43" s="141">
        <v>3</v>
      </c>
      <c r="B43" s="142"/>
      <c r="C43" s="143"/>
      <c r="D43" s="143" t="s">
        <v>10</v>
      </c>
      <c r="E43" s="49">
        <f>E44+E45</f>
        <v>30415.370000000003</v>
      </c>
      <c r="F43" s="78">
        <f>F44+F45</f>
        <v>54512</v>
      </c>
      <c r="G43" s="78">
        <f t="shared" ref="G43:I43" si="5">G44+G45</f>
        <v>70560</v>
      </c>
      <c r="H43" s="78">
        <f t="shared" si="5"/>
        <v>72000</v>
      </c>
      <c r="I43" s="78">
        <f t="shared" si="5"/>
        <v>72000</v>
      </c>
    </row>
    <row r="44" spans="1:9" s="150" customFormat="1" x14ac:dyDescent="0.3">
      <c r="A44" s="50">
        <v>31</v>
      </c>
      <c r="B44" s="51"/>
      <c r="C44" s="52"/>
      <c r="D44" s="145" t="s">
        <v>11</v>
      </c>
      <c r="E44" s="35">
        <v>28268.04</v>
      </c>
      <c r="F44" s="90">
        <v>52082</v>
      </c>
      <c r="G44" s="90">
        <v>67698</v>
      </c>
      <c r="H44" s="90">
        <v>68850</v>
      </c>
      <c r="I44" s="90">
        <v>68850</v>
      </c>
    </row>
    <row r="45" spans="1:9" s="150" customFormat="1" x14ac:dyDescent="0.3">
      <c r="A45" s="50">
        <v>32</v>
      </c>
      <c r="B45" s="51"/>
      <c r="C45" s="52"/>
      <c r="D45" s="145" t="s">
        <v>21</v>
      </c>
      <c r="E45" s="35">
        <v>2147.33</v>
      </c>
      <c r="F45" s="90">
        <v>2430</v>
      </c>
      <c r="G45" s="90">
        <v>2862</v>
      </c>
      <c r="H45" s="90">
        <v>3150</v>
      </c>
      <c r="I45" s="90">
        <v>3150</v>
      </c>
    </row>
    <row r="46" spans="1:9" s="3" customFormat="1" ht="27.75" customHeight="1" x14ac:dyDescent="0.3">
      <c r="A46" s="193" t="s">
        <v>101</v>
      </c>
      <c r="B46" s="194"/>
      <c r="C46" s="195"/>
      <c r="D46" s="146" t="s">
        <v>155</v>
      </c>
      <c r="E46" s="151"/>
      <c r="F46" s="152"/>
      <c r="G46" s="152"/>
      <c r="H46" s="152"/>
      <c r="I46" s="152"/>
    </row>
    <row r="47" spans="1:9" x14ac:dyDescent="0.3">
      <c r="A47" s="187" t="s">
        <v>86</v>
      </c>
      <c r="B47" s="188"/>
      <c r="C47" s="189"/>
      <c r="D47" s="79" t="s">
        <v>87</v>
      </c>
      <c r="E47" s="80"/>
      <c r="F47" s="81"/>
      <c r="G47" s="81"/>
      <c r="H47" s="81"/>
      <c r="I47" s="81"/>
    </row>
    <row r="48" spans="1:9" x14ac:dyDescent="0.3">
      <c r="A48" s="141">
        <v>3</v>
      </c>
      <c r="B48" s="142"/>
      <c r="C48" s="143"/>
      <c r="D48" s="143" t="s">
        <v>10</v>
      </c>
      <c r="E48" s="49">
        <f>E49+E50</f>
        <v>4035.5</v>
      </c>
      <c r="F48" s="78">
        <f>F49+F50</f>
        <v>5145</v>
      </c>
      <c r="G48" s="78">
        <f>G49+G50</f>
        <v>6500</v>
      </c>
      <c r="H48" s="78">
        <f>H49+H50</f>
        <v>6510</v>
      </c>
      <c r="I48" s="78">
        <f>I49+I50</f>
        <v>6510</v>
      </c>
    </row>
    <row r="49" spans="1:9" s="150" customFormat="1" x14ac:dyDescent="0.3">
      <c r="A49" s="50">
        <v>31</v>
      </c>
      <c r="B49" s="51"/>
      <c r="C49" s="52"/>
      <c r="D49" s="145" t="s">
        <v>11</v>
      </c>
      <c r="E49" s="35">
        <v>3896.03</v>
      </c>
      <c r="F49" s="90">
        <v>4950</v>
      </c>
      <c r="G49" s="90">
        <v>6292</v>
      </c>
      <c r="H49" s="90">
        <v>6300</v>
      </c>
      <c r="I49" s="90">
        <v>6300</v>
      </c>
    </row>
    <row r="50" spans="1:9" s="150" customFormat="1" x14ac:dyDescent="0.3">
      <c r="A50" s="50">
        <v>32</v>
      </c>
      <c r="B50" s="51"/>
      <c r="C50" s="52"/>
      <c r="D50" s="145" t="s">
        <v>21</v>
      </c>
      <c r="E50" s="35">
        <v>139.47</v>
      </c>
      <c r="F50" s="90">
        <v>195</v>
      </c>
      <c r="G50" s="90">
        <v>208</v>
      </c>
      <c r="H50" s="90">
        <v>210</v>
      </c>
      <c r="I50" s="90">
        <v>210</v>
      </c>
    </row>
    <row r="51" spans="1:9" x14ac:dyDescent="0.3">
      <c r="A51" s="187" t="s">
        <v>102</v>
      </c>
      <c r="B51" s="188"/>
      <c r="C51" s="189"/>
      <c r="D51" s="79" t="s">
        <v>103</v>
      </c>
      <c r="E51" s="80"/>
      <c r="F51" s="81"/>
      <c r="G51" s="81"/>
      <c r="H51" s="81"/>
      <c r="I51" s="81"/>
    </row>
    <row r="52" spans="1:9" x14ac:dyDescent="0.3">
      <c r="A52" s="141">
        <v>3</v>
      </c>
      <c r="B52" s="142"/>
      <c r="C52" s="143"/>
      <c r="D52" s="143" t="s">
        <v>10</v>
      </c>
      <c r="E52" s="49">
        <f>E53+E54</f>
        <v>3037.34</v>
      </c>
      <c r="F52" s="78">
        <f>F53+F54</f>
        <v>4745</v>
      </c>
      <c r="G52" s="78">
        <f>G53+G54</f>
        <v>6500</v>
      </c>
      <c r="H52" s="78">
        <f>H53+H54</f>
        <v>6510</v>
      </c>
      <c r="I52" s="78">
        <f>I53+I54</f>
        <v>6510</v>
      </c>
    </row>
    <row r="53" spans="1:9" s="150" customFormat="1" x14ac:dyDescent="0.3">
      <c r="A53" s="50">
        <v>31</v>
      </c>
      <c r="B53" s="51"/>
      <c r="C53" s="52"/>
      <c r="D53" s="145" t="s">
        <v>11</v>
      </c>
      <c r="E53" s="35">
        <v>2897.88</v>
      </c>
      <c r="F53" s="90">
        <v>4550</v>
      </c>
      <c r="G53" s="90">
        <v>6292</v>
      </c>
      <c r="H53" s="90">
        <v>6300</v>
      </c>
      <c r="I53" s="90">
        <v>6300</v>
      </c>
    </row>
    <row r="54" spans="1:9" s="150" customFormat="1" x14ac:dyDescent="0.3">
      <c r="A54" s="50">
        <v>32</v>
      </c>
      <c r="B54" s="51"/>
      <c r="C54" s="52"/>
      <c r="D54" s="145" t="s">
        <v>21</v>
      </c>
      <c r="E54" s="35">
        <v>139.46</v>
      </c>
      <c r="F54" s="90">
        <v>195</v>
      </c>
      <c r="G54" s="90">
        <v>208</v>
      </c>
      <c r="H54" s="90">
        <v>210</v>
      </c>
      <c r="I54" s="90">
        <v>210</v>
      </c>
    </row>
    <row r="55" spans="1:9" s="3" customFormat="1" ht="27.75" customHeight="1" x14ac:dyDescent="0.3">
      <c r="A55" s="193" t="s">
        <v>104</v>
      </c>
      <c r="B55" s="194"/>
      <c r="C55" s="195"/>
      <c r="D55" s="146" t="s">
        <v>105</v>
      </c>
      <c r="E55" s="151"/>
      <c r="F55" s="152"/>
      <c r="G55" s="152"/>
      <c r="H55" s="152"/>
      <c r="I55" s="152"/>
    </row>
    <row r="56" spans="1:9" x14ac:dyDescent="0.3">
      <c r="A56" s="187" t="s">
        <v>106</v>
      </c>
      <c r="B56" s="188"/>
      <c r="C56" s="189"/>
      <c r="D56" s="79" t="s">
        <v>107</v>
      </c>
      <c r="E56" s="80"/>
      <c r="F56" s="81"/>
      <c r="G56" s="81"/>
      <c r="H56" s="81"/>
      <c r="I56" s="81"/>
    </row>
    <row r="57" spans="1:9" x14ac:dyDescent="0.3">
      <c r="A57" s="141">
        <v>3</v>
      </c>
      <c r="B57" s="142"/>
      <c r="C57" s="143"/>
      <c r="D57" s="143" t="s">
        <v>10</v>
      </c>
      <c r="E57" s="49">
        <f>E58+E59+E60+E61+E62</f>
        <v>14840.07</v>
      </c>
      <c r="F57" s="78">
        <f>F58+F59+F60+F61+F62</f>
        <v>25000</v>
      </c>
      <c r="G57" s="78">
        <f>G58+G59+G60+G61+G62</f>
        <v>43270</v>
      </c>
      <c r="H57" s="78">
        <f>H58+H59+H60+H61+H62</f>
        <v>48470</v>
      </c>
      <c r="I57" s="78">
        <f>I58+I59+I60+I61+I62</f>
        <v>48590</v>
      </c>
    </row>
    <row r="58" spans="1:9" s="150" customFormat="1" x14ac:dyDescent="0.3">
      <c r="A58" s="50">
        <v>31</v>
      </c>
      <c r="B58" s="51"/>
      <c r="C58" s="52"/>
      <c r="D58" s="145" t="s">
        <v>11</v>
      </c>
      <c r="E58" s="35">
        <v>2580</v>
      </c>
      <c r="F58" s="90">
        <v>8808</v>
      </c>
      <c r="G58" s="90">
        <v>11164</v>
      </c>
      <c r="H58" s="90">
        <v>11330</v>
      </c>
      <c r="I58" s="90">
        <v>11400</v>
      </c>
    </row>
    <row r="59" spans="1:9" s="150" customFormat="1" x14ac:dyDescent="0.3">
      <c r="A59" s="50">
        <v>32</v>
      </c>
      <c r="B59" s="51"/>
      <c r="C59" s="52"/>
      <c r="D59" s="145" t="s">
        <v>21</v>
      </c>
      <c r="E59" s="35">
        <v>11932.9</v>
      </c>
      <c r="F59" s="90">
        <v>15842</v>
      </c>
      <c r="G59" s="90">
        <v>32036</v>
      </c>
      <c r="H59" s="90">
        <v>37060</v>
      </c>
      <c r="I59" s="90">
        <v>37100</v>
      </c>
    </row>
    <row r="60" spans="1:9" s="150" customFormat="1" x14ac:dyDescent="0.3">
      <c r="A60" s="50">
        <v>34</v>
      </c>
      <c r="B60" s="51"/>
      <c r="C60" s="52"/>
      <c r="D60" s="145" t="s">
        <v>72</v>
      </c>
      <c r="E60" s="35">
        <v>47.16</v>
      </c>
      <c r="F60" s="90">
        <v>66</v>
      </c>
      <c r="G60" s="90">
        <v>70</v>
      </c>
      <c r="H60" s="90">
        <v>80</v>
      </c>
      <c r="I60" s="90">
        <v>90</v>
      </c>
    </row>
    <row r="61" spans="1:9" s="150" customFormat="1" ht="27.6" x14ac:dyDescent="0.3">
      <c r="A61" s="50">
        <v>37</v>
      </c>
      <c r="B61" s="51"/>
      <c r="C61" s="52"/>
      <c r="D61" s="145" t="s">
        <v>73</v>
      </c>
      <c r="E61" s="35">
        <v>275.41000000000003</v>
      </c>
      <c r="F61" s="90">
        <v>280</v>
      </c>
      <c r="G61" s="90">
        <v>0</v>
      </c>
      <c r="H61" s="90">
        <v>0</v>
      </c>
      <c r="I61" s="90">
        <v>0</v>
      </c>
    </row>
    <row r="62" spans="1:9" s="150" customFormat="1" x14ac:dyDescent="0.3">
      <c r="A62" s="50">
        <v>38</v>
      </c>
      <c r="B62" s="51"/>
      <c r="C62" s="52"/>
      <c r="D62" s="145" t="s">
        <v>133</v>
      </c>
      <c r="E62" s="35">
        <v>4.5999999999999996</v>
      </c>
      <c r="F62" s="90">
        <v>4</v>
      </c>
      <c r="G62" s="90">
        <v>0</v>
      </c>
      <c r="H62" s="90">
        <v>0</v>
      </c>
      <c r="I62" s="90">
        <v>0</v>
      </c>
    </row>
    <row r="63" spans="1:9" x14ac:dyDescent="0.3">
      <c r="A63" s="141">
        <v>4</v>
      </c>
      <c r="B63" s="142"/>
      <c r="C63" s="143"/>
      <c r="D63" s="143" t="s">
        <v>29</v>
      </c>
      <c r="E63" s="49">
        <f t="shared" ref="E63:I63" si="6">SUM(E64)</f>
        <v>183.26</v>
      </c>
      <c r="F63" s="78">
        <f t="shared" si="6"/>
        <v>3812</v>
      </c>
      <c r="G63" s="78">
        <f t="shared" si="6"/>
        <v>8000</v>
      </c>
      <c r="H63" s="78">
        <f t="shared" si="6"/>
        <v>3000</v>
      </c>
      <c r="I63" s="78">
        <f t="shared" si="6"/>
        <v>2000</v>
      </c>
    </row>
    <row r="64" spans="1:9" s="150" customFormat="1" ht="16.5" customHeight="1" x14ac:dyDescent="0.3">
      <c r="A64" s="50">
        <v>42</v>
      </c>
      <c r="B64" s="51"/>
      <c r="C64" s="52"/>
      <c r="D64" s="145" t="s">
        <v>29</v>
      </c>
      <c r="E64" s="35">
        <v>183.26</v>
      </c>
      <c r="F64" s="90">
        <v>3812</v>
      </c>
      <c r="G64" s="90">
        <v>8000</v>
      </c>
      <c r="H64" s="90">
        <v>3000</v>
      </c>
      <c r="I64" s="90">
        <v>2000</v>
      </c>
    </row>
    <row r="65" spans="1:9" s="3" customFormat="1" ht="27.75" customHeight="1" x14ac:dyDescent="0.3">
      <c r="A65" s="193" t="s">
        <v>104</v>
      </c>
      <c r="B65" s="194"/>
      <c r="C65" s="195"/>
      <c r="D65" s="146" t="s">
        <v>105</v>
      </c>
      <c r="E65" s="151"/>
      <c r="F65" s="152"/>
      <c r="G65" s="152"/>
      <c r="H65" s="152"/>
      <c r="I65" s="152"/>
    </row>
    <row r="66" spans="1:9" x14ac:dyDescent="0.3">
      <c r="A66" s="187" t="s">
        <v>108</v>
      </c>
      <c r="B66" s="188"/>
      <c r="C66" s="189"/>
      <c r="D66" s="79" t="s">
        <v>109</v>
      </c>
      <c r="E66" s="80"/>
      <c r="F66" s="81"/>
      <c r="G66" s="81"/>
      <c r="H66" s="81"/>
      <c r="I66" s="81"/>
    </row>
    <row r="67" spans="1:9" x14ac:dyDescent="0.3">
      <c r="A67" s="141">
        <v>3</v>
      </c>
      <c r="B67" s="142"/>
      <c r="C67" s="143"/>
      <c r="D67" s="143" t="s">
        <v>10</v>
      </c>
      <c r="E67" s="49">
        <f t="shared" ref="E67:I67" si="7">E68</f>
        <v>36419.620000000003</v>
      </c>
      <c r="F67" s="78">
        <f t="shared" si="7"/>
        <v>31000</v>
      </c>
      <c r="G67" s="78">
        <f t="shared" si="7"/>
        <v>35000</v>
      </c>
      <c r="H67" s="78">
        <f t="shared" si="7"/>
        <v>35500</v>
      </c>
      <c r="I67" s="78">
        <f t="shared" si="7"/>
        <v>36000</v>
      </c>
    </row>
    <row r="68" spans="1:9" s="150" customFormat="1" x14ac:dyDescent="0.3">
      <c r="A68" s="50">
        <v>32</v>
      </c>
      <c r="B68" s="51"/>
      <c r="C68" s="52"/>
      <c r="D68" s="145" t="s">
        <v>21</v>
      </c>
      <c r="E68" s="35">
        <v>36419.620000000003</v>
      </c>
      <c r="F68" s="90">
        <v>31000</v>
      </c>
      <c r="G68" s="90">
        <v>35000</v>
      </c>
      <c r="H68" s="90">
        <v>35500</v>
      </c>
      <c r="I68" s="90">
        <v>36000</v>
      </c>
    </row>
    <row r="69" spans="1:9" x14ac:dyDescent="0.3">
      <c r="A69" s="141">
        <v>4</v>
      </c>
      <c r="B69" s="142"/>
      <c r="C69" s="143"/>
      <c r="D69" s="143" t="s">
        <v>29</v>
      </c>
      <c r="E69" s="49">
        <f t="shared" ref="E69:I69" si="8">SUM(E70)</f>
        <v>11420</v>
      </c>
      <c r="F69" s="78">
        <f t="shared" si="8"/>
        <v>0</v>
      </c>
      <c r="G69" s="78">
        <f t="shared" si="8"/>
        <v>0</v>
      </c>
      <c r="H69" s="78">
        <f t="shared" si="8"/>
        <v>0</v>
      </c>
      <c r="I69" s="78">
        <f t="shared" si="8"/>
        <v>0</v>
      </c>
    </row>
    <row r="70" spans="1:9" s="150" customFormat="1" ht="16.5" customHeight="1" x14ac:dyDescent="0.3">
      <c r="A70" s="50">
        <v>42</v>
      </c>
      <c r="B70" s="51"/>
      <c r="C70" s="52"/>
      <c r="D70" s="145" t="s">
        <v>29</v>
      </c>
      <c r="E70" s="35">
        <v>11420</v>
      </c>
      <c r="F70" s="90">
        <v>0</v>
      </c>
      <c r="G70" s="90">
        <v>0</v>
      </c>
      <c r="H70" s="90">
        <v>0</v>
      </c>
      <c r="I70" s="90">
        <v>0</v>
      </c>
    </row>
    <row r="71" spans="1:9" s="3" customFormat="1" ht="27.75" customHeight="1" x14ac:dyDescent="0.3">
      <c r="A71" s="193" t="s">
        <v>104</v>
      </c>
      <c r="B71" s="194"/>
      <c r="C71" s="195"/>
      <c r="D71" s="146" t="s">
        <v>110</v>
      </c>
      <c r="E71" s="151"/>
      <c r="F71" s="152"/>
      <c r="G71" s="152"/>
      <c r="H71" s="152"/>
      <c r="I71" s="152"/>
    </row>
    <row r="72" spans="1:9" x14ac:dyDescent="0.3">
      <c r="A72" s="187" t="s">
        <v>102</v>
      </c>
      <c r="B72" s="188"/>
      <c r="C72" s="189"/>
      <c r="D72" s="79" t="s">
        <v>111</v>
      </c>
      <c r="E72" s="80"/>
      <c r="F72" s="81"/>
      <c r="G72" s="81"/>
      <c r="H72" s="81"/>
      <c r="I72" s="81"/>
    </row>
    <row r="73" spans="1:9" x14ac:dyDescent="0.3">
      <c r="A73" s="141">
        <v>3</v>
      </c>
      <c r="B73" s="142"/>
      <c r="C73" s="143"/>
      <c r="D73" s="143" t="s">
        <v>10</v>
      </c>
      <c r="E73" s="49">
        <f>SUM(E74+E75+E76+E77+E78)</f>
        <v>1656514.61</v>
      </c>
      <c r="F73" s="78">
        <f>SUM(F74+F75+F76+F77+F78)</f>
        <v>2072385</v>
      </c>
      <c r="G73" s="78">
        <f>SUM(G74+G75+G76+G77+G78)</f>
        <v>2350450</v>
      </c>
      <c r="H73" s="78">
        <f>SUM(H74+H75+H76+H77+H78)</f>
        <v>2244232</v>
      </c>
      <c r="I73" s="78">
        <f>SUM(I74+I75+I76+I77+I78)</f>
        <v>2295994</v>
      </c>
    </row>
    <row r="74" spans="1:9" s="150" customFormat="1" x14ac:dyDescent="0.3">
      <c r="A74" s="50">
        <v>31</v>
      </c>
      <c r="B74" s="51"/>
      <c r="C74" s="52"/>
      <c r="D74" s="145" t="s">
        <v>11</v>
      </c>
      <c r="E74" s="35">
        <v>1472412.24</v>
      </c>
      <c r="F74" s="90">
        <v>1872402</v>
      </c>
      <c r="G74" s="90">
        <v>2137300</v>
      </c>
      <c r="H74" s="90">
        <v>2030482</v>
      </c>
      <c r="I74" s="90">
        <v>2081244</v>
      </c>
    </row>
    <row r="75" spans="1:9" s="150" customFormat="1" x14ac:dyDescent="0.3">
      <c r="A75" s="50">
        <v>32</v>
      </c>
      <c r="B75" s="51"/>
      <c r="C75" s="52"/>
      <c r="D75" s="145" t="s">
        <v>21</v>
      </c>
      <c r="E75" s="35">
        <v>168123.38</v>
      </c>
      <c r="F75" s="90">
        <v>183669</v>
      </c>
      <c r="G75" s="90">
        <v>196432</v>
      </c>
      <c r="H75" s="90">
        <v>197000</v>
      </c>
      <c r="I75" s="90">
        <v>198000</v>
      </c>
    </row>
    <row r="76" spans="1:9" s="150" customFormat="1" x14ac:dyDescent="0.3">
      <c r="A76" s="50">
        <v>34</v>
      </c>
      <c r="B76" s="51"/>
      <c r="C76" s="52"/>
      <c r="D76" s="145" t="s">
        <v>72</v>
      </c>
      <c r="E76" s="35">
        <v>0</v>
      </c>
      <c r="F76" s="90">
        <v>0</v>
      </c>
      <c r="G76" s="90">
        <v>0</v>
      </c>
      <c r="H76" s="90">
        <v>0</v>
      </c>
      <c r="I76" s="90">
        <v>0</v>
      </c>
    </row>
    <row r="77" spans="1:9" s="150" customFormat="1" ht="27.6" x14ac:dyDescent="0.3">
      <c r="A77" s="50">
        <v>37</v>
      </c>
      <c r="B77" s="51"/>
      <c r="C77" s="52"/>
      <c r="D77" s="145" t="s">
        <v>73</v>
      </c>
      <c r="E77" s="35">
        <v>14838.09</v>
      </c>
      <c r="F77" s="90">
        <v>15192</v>
      </c>
      <c r="G77" s="90">
        <v>15568</v>
      </c>
      <c r="H77" s="90">
        <v>15600</v>
      </c>
      <c r="I77" s="90">
        <v>15600</v>
      </c>
    </row>
    <row r="78" spans="1:9" s="150" customFormat="1" x14ac:dyDescent="0.3">
      <c r="A78" s="50">
        <v>38</v>
      </c>
      <c r="B78" s="51"/>
      <c r="C78" s="52"/>
      <c r="D78" s="145" t="s">
        <v>133</v>
      </c>
      <c r="E78" s="35">
        <v>1140.9000000000001</v>
      </c>
      <c r="F78" s="90">
        <v>1122</v>
      </c>
      <c r="G78" s="90">
        <v>1150</v>
      </c>
      <c r="H78" s="90">
        <v>1150</v>
      </c>
      <c r="I78" s="90">
        <v>1150</v>
      </c>
    </row>
    <row r="79" spans="1:9" x14ac:dyDescent="0.3">
      <c r="A79" s="141">
        <v>4</v>
      </c>
      <c r="B79" s="142"/>
      <c r="C79" s="143"/>
      <c r="D79" s="143" t="s">
        <v>29</v>
      </c>
      <c r="E79" s="49">
        <f t="shared" ref="E79:I79" si="9">E80</f>
        <v>15899.81</v>
      </c>
      <c r="F79" s="78">
        <f t="shared" si="9"/>
        <v>21155</v>
      </c>
      <c r="G79" s="78">
        <f t="shared" si="9"/>
        <v>21700</v>
      </c>
      <c r="H79" s="78">
        <f t="shared" si="9"/>
        <v>21800</v>
      </c>
      <c r="I79" s="78">
        <f t="shared" si="9"/>
        <v>21800</v>
      </c>
    </row>
    <row r="80" spans="1:9" s="150" customFormat="1" ht="16.5" customHeight="1" x14ac:dyDescent="0.3">
      <c r="A80" s="50">
        <v>42</v>
      </c>
      <c r="B80" s="51"/>
      <c r="C80" s="52"/>
      <c r="D80" s="145" t="s">
        <v>29</v>
      </c>
      <c r="E80" s="35">
        <v>15899.81</v>
      </c>
      <c r="F80" s="90">
        <v>21155</v>
      </c>
      <c r="G80" s="90">
        <v>21700</v>
      </c>
      <c r="H80" s="90">
        <v>21800</v>
      </c>
      <c r="I80" s="90">
        <v>21800</v>
      </c>
    </row>
    <row r="81" spans="1:9" s="3" customFormat="1" ht="27.75" customHeight="1" x14ac:dyDescent="0.3">
      <c r="A81" s="193" t="s">
        <v>104</v>
      </c>
      <c r="B81" s="194"/>
      <c r="C81" s="195"/>
      <c r="D81" s="146" t="s">
        <v>112</v>
      </c>
      <c r="E81" s="151"/>
      <c r="F81" s="152"/>
      <c r="G81" s="152"/>
      <c r="H81" s="152"/>
      <c r="I81" s="152"/>
    </row>
    <row r="82" spans="1:9" ht="14.25" customHeight="1" x14ac:dyDescent="0.3">
      <c r="A82" s="187" t="s">
        <v>108</v>
      </c>
      <c r="B82" s="188"/>
      <c r="C82" s="189"/>
      <c r="D82" s="79" t="s">
        <v>109</v>
      </c>
      <c r="E82" s="80"/>
      <c r="F82" s="81"/>
      <c r="G82" s="81"/>
      <c r="H82" s="81"/>
      <c r="I82" s="81"/>
    </row>
    <row r="83" spans="1:9" x14ac:dyDescent="0.3">
      <c r="A83" s="141">
        <v>3</v>
      </c>
      <c r="B83" s="142"/>
      <c r="C83" s="143"/>
      <c r="D83" s="143" t="s">
        <v>10</v>
      </c>
      <c r="E83" s="49">
        <f t="shared" ref="E83:I83" si="10">E84</f>
        <v>12137.54</v>
      </c>
      <c r="F83" s="78">
        <f t="shared" si="10"/>
        <v>19300</v>
      </c>
      <c r="G83" s="78">
        <f t="shared" si="10"/>
        <v>30900</v>
      </c>
      <c r="H83" s="78">
        <f t="shared" si="10"/>
        <v>31000</v>
      </c>
      <c r="I83" s="78">
        <f t="shared" si="10"/>
        <v>31000</v>
      </c>
    </row>
    <row r="84" spans="1:9" s="150" customFormat="1" x14ac:dyDescent="0.3">
      <c r="A84" s="50">
        <v>32</v>
      </c>
      <c r="B84" s="51"/>
      <c r="C84" s="52"/>
      <c r="D84" s="145" t="s">
        <v>21</v>
      </c>
      <c r="E84" s="35">
        <v>12137.54</v>
      </c>
      <c r="F84" s="90">
        <v>19300</v>
      </c>
      <c r="G84" s="90">
        <v>30900</v>
      </c>
      <c r="H84" s="90">
        <v>31000</v>
      </c>
      <c r="I84" s="90">
        <v>31000</v>
      </c>
    </row>
    <row r="85" spans="1:9" s="3" customFormat="1" ht="27.75" customHeight="1" x14ac:dyDescent="0.3">
      <c r="A85" s="193" t="s">
        <v>104</v>
      </c>
      <c r="B85" s="194"/>
      <c r="C85" s="195"/>
      <c r="D85" s="146" t="s">
        <v>112</v>
      </c>
      <c r="E85" s="151"/>
      <c r="F85" s="152"/>
      <c r="G85" s="152"/>
      <c r="H85" s="152"/>
      <c r="I85" s="152"/>
    </row>
    <row r="86" spans="1:9" x14ac:dyDescent="0.3">
      <c r="A86" s="187" t="s">
        <v>102</v>
      </c>
      <c r="B86" s="188"/>
      <c r="C86" s="189"/>
      <c r="D86" s="79" t="s">
        <v>113</v>
      </c>
      <c r="E86" s="80"/>
      <c r="F86" s="81"/>
      <c r="G86" s="81"/>
      <c r="H86" s="81"/>
      <c r="I86" s="81"/>
    </row>
    <row r="87" spans="1:9" x14ac:dyDescent="0.3">
      <c r="A87" s="141">
        <v>3</v>
      </c>
      <c r="B87" s="142"/>
      <c r="C87" s="143"/>
      <c r="D87" s="143" t="s">
        <v>10</v>
      </c>
      <c r="E87" s="49">
        <f>SUM(E88+E89+E90)</f>
        <v>72895.989999999991</v>
      </c>
      <c r="F87" s="78">
        <f>SUM(F88+F89+F90)</f>
        <v>123328</v>
      </c>
      <c r="G87" s="78">
        <f>SUM(G88+G89+G90)</f>
        <v>127500</v>
      </c>
      <c r="H87" s="78">
        <f>SUM(H88+H89+H90)</f>
        <v>128100</v>
      </c>
      <c r="I87" s="78">
        <f>SUM(I88+I89+I90)</f>
        <v>128100</v>
      </c>
    </row>
    <row r="88" spans="1:9" s="150" customFormat="1" x14ac:dyDescent="0.3">
      <c r="A88" s="50">
        <v>31</v>
      </c>
      <c r="B88" s="51"/>
      <c r="C88" s="52"/>
      <c r="D88" s="145" t="s">
        <v>11</v>
      </c>
      <c r="E88" s="35">
        <v>61527.6</v>
      </c>
      <c r="F88" s="90">
        <v>87155</v>
      </c>
      <c r="G88" s="90">
        <v>110477</v>
      </c>
      <c r="H88" s="90">
        <v>111000</v>
      </c>
      <c r="I88" s="90">
        <v>111000</v>
      </c>
    </row>
    <row r="89" spans="1:9" s="150" customFormat="1" x14ac:dyDescent="0.3">
      <c r="A89" s="50">
        <v>32</v>
      </c>
      <c r="B89" s="51"/>
      <c r="C89" s="52"/>
      <c r="D89" s="145" t="s">
        <v>21</v>
      </c>
      <c r="E89" s="35">
        <v>11224.21</v>
      </c>
      <c r="F89" s="90">
        <v>35441</v>
      </c>
      <c r="G89" s="90">
        <v>17023</v>
      </c>
      <c r="H89" s="90">
        <v>17100</v>
      </c>
      <c r="I89" s="90">
        <v>17100</v>
      </c>
    </row>
    <row r="90" spans="1:9" s="150" customFormat="1" x14ac:dyDescent="0.3">
      <c r="A90" s="50">
        <v>34</v>
      </c>
      <c r="B90" s="51"/>
      <c r="C90" s="52"/>
      <c r="D90" s="145" t="s">
        <v>72</v>
      </c>
      <c r="E90" s="35">
        <v>144.18</v>
      </c>
      <c r="F90" s="90">
        <v>732</v>
      </c>
      <c r="G90" s="90">
        <v>0</v>
      </c>
      <c r="H90" s="90">
        <v>0</v>
      </c>
      <c r="I90" s="90">
        <v>0</v>
      </c>
    </row>
    <row r="91" spans="1:9" x14ac:dyDescent="0.3">
      <c r="A91" s="141">
        <v>4</v>
      </c>
      <c r="B91" s="142"/>
      <c r="C91" s="143"/>
      <c r="D91" s="143" t="s">
        <v>29</v>
      </c>
      <c r="E91" s="49">
        <f t="shared" ref="E91:I91" si="11">SUM(E92)</f>
        <v>0</v>
      </c>
      <c r="F91" s="78">
        <f t="shared" si="11"/>
        <v>11760</v>
      </c>
      <c r="G91" s="78">
        <f t="shared" si="11"/>
        <v>6400</v>
      </c>
      <c r="H91" s="78">
        <f t="shared" si="11"/>
        <v>6500</v>
      </c>
      <c r="I91" s="78">
        <f t="shared" si="11"/>
        <v>6500</v>
      </c>
    </row>
    <row r="92" spans="1:9" s="150" customFormat="1" ht="16.5" customHeight="1" x14ac:dyDescent="0.3">
      <c r="A92" s="50">
        <v>42</v>
      </c>
      <c r="B92" s="51"/>
      <c r="C92" s="52"/>
      <c r="D92" s="145" t="s">
        <v>29</v>
      </c>
      <c r="E92" s="35">
        <v>0</v>
      </c>
      <c r="F92" s="90">
        <v>11760</v>
      </c>
      <c r="G92" s="90">
        <v>6400</v>
      </c>
      <c r="H92" s="90">
        <v>6500</v>
      </c>
      <c r="I92" s="90">
        <v>6500</v>
      </c>
    </row>
    <row r="93" spans="1:9" s="3" customFormat="1" ht="27.75" customHeight="1" x14ac:dyDescent="0.3">
      <c r="A93" s="193" t="s">
        <v>104</v>
      </c>
      <c r="B93" s="194"/>
      <c r="C93" s="195"/>
      <c r="D93" s="146" t="s">
        <v>105</v>
      </c>
      <c r="E93" s="151"/>
      <c r="F93" s="152"/>
      <c r="G93" s="152"/>
      <c r="H93" s="152"/>
      <c r="I93" s="152"/>
    </row>
    <row r="94" spans="1:9" s="3" customFormat="1" x14ac:dyDescent="0.3">
      <c r="A94" s="187" t="s">
        <v>114</v>
      </c>
      <c r="B94" s="188"/>
      <c r="C94" s="189"/>
      <c r="D94" s="79" t="s">
        <v>115</v>
      </c>
      <c r="E94" s="80"/>
      <c r="F94" s="81"/>
      <c r="G94" s="81"/>
      <c r="H94" s="81"/>
      <c r="I94" s="81"/>
    </row>
    <row r="95" spans="1:9" x14ac:dyDescent="0.3">
      <c r="A95" s="141">
        <v>3</v>
      </c>
      <c r="B95" s="142"/>
      <c r="C95" s="143"/>
      <c r="D95" s="143" t="s">
        <v>10</v>
      </c>
      <c r="E95" s="49">
        <f>E96+E97</f>
        <v>372.64</v>
      </c>
      <c r="F95" s="78">
        <f>F96+F97</f>
        <v>5001</v>
      </c>
      <c r="G95" s="78">
        <f>G96+G97</f>
        <v>200</v>
      </c>
      <c r="H95" s="78">
        <f>H96+H97</f>
        <v>200</v>
      </c>
      <c r="I95" s="78">
        <f>I96+I97</f>
        <v>200</v>
      </c>
    </row>
    <row r="96" spans="1:9" s="149" customFormat="1" x14ac:dyDescent="0.3">
      <c r="A96" s="50">
        <v>32</v>
      </c>
      <c r="B96" s="51"/>
      <c r="C96" s="52"/>
      <c r="D96" s="145" t="s">
        <v>21</v>
      </c>
      <c r="E96" s="35">
        <v>372.64</v>
      </c>
      <c r="F96" s="90">
        <v>1429</v>
      </c>
      <c r="G96" s="90">
        <v>200</v>
      </c>
      <c r="H96" s="90">
        <v>200</v>
      </c>
      <c r="I96" s="90">
        <v>200</v>
      </c>
    </row>
    <row r="97" spans="1:9" s="150" customFormat="1" x14ac:dyDescent="0.3">
      <c r="A97" s="50">
        <v>38</v>
      </c>
      <c r="B97" s="51"/>
      <c r="C97" s="52"/>
      <c r="D97" s="145" t="s">
        <v>133</v>
      </c>
      <c r="E97" s="35">
        <v>0</v>
      </c>
      <c r="F97" s="90">
        <v>3572</v>
      </c>
      <c r="G97" s="90">
        <v>0</v>
      </c>
      <c r="H97" s="90">
        <v>0</v>
      </c>
      <c r="I97" s="90">
        <v>0</v>
      </c>
    </row>
    <row r="98" spans="1:9" x14ac:dyDescent="0.3">
      <c r="A98" s="141">
        <v>4</v>
      </c>
      <c r="B98" s="142"/>
      <c r="C98" s="143"/>
      <c r="D98" s="143" t="s">
        <v>29</v>
      </c>
      <c r="E98" s="49">
        <f>E99</f>
        <v>1534.69</v>
      </c>
      <c r="F98" s="78">
        <f>F99</f>
        <v>2620</v>
      </c>
      <c r="G98" s="78">
        <f>G99</f>
        <v>2300</v>
      </c>
      <c r="H98" s="78">
        <f>H99</f>
        <v>2300</v>
      </c>
      <c r="I98" s="78">
        <f>I99</f>
        <v>2300</v>
      </c>
    </row>
    <row r="99" spans="1:9" s="149" customFormat="1" ht="16.5" customHeight="1" x14ac:dyDescent="0.3">
      <c r="A99" s="50">
        <v>42</v>
      </c>
      <c r="B99" s="51"/>
      <c r="C99" s="52"/>
      <c r="D99" s="145" t="s">
        <v>29</v>
      </c>
      <c r="E99" s="35">
        <v>1534.69</v>
      </c>
      <c r="F99" s="90">
        <v>2620</v>
      </c>
      <c r="G99" s="90">
        <v>2300</v>
      </c>
      <c r="H99" s="90">
        <v>2300</v>
      </c>
      <c r="I99" s="90">
        <v>2300</v>
      </c>
    </row>
    <row r="100" spans="1:9" s="3" customFormat="1" ht="27.75" customHeight="1" x14ac:dyDescent="0.3">
      <c r="A100" s="193" t="s">
        <v>104</v>
      </c>
      <c r="B100" s="194"/>
      <c r="C100" s="195"/>
      <c r="D100" s="146" t="s">
        <v>105</v>
      </c>
      <c r="E100" s="151"/>
      <c r="F100" s="152"/>
      <c r="G100" s="152"/>
      <c r="H100" s="152"/>
      <c r="I100" s="152"/>
    </row>
    <row r="101" spans="1:9" x14ac:dyDescent="0.3">
      <c r="A101" s="187" t="s">
        <v>116</v>
      </c>
      <c r="B101" s="188"/>
      <c r="C101" s="189"/>
      <c r="D101" s="79" t="s">
        <v>8</v>
      </c>
      <c r="E101" s="80"/>
      <c r="F101" s="81"/>
      <c r="G101" s="81"/>
      <c r="H101" s="81"/>
      <c r="I101" s="81"/>
    </row>
    <row r="102" spans="1:9" x14ac:dyDescent="0.3">
      <c r="A102" s="141">
        <v>4</v>
      </c>
      <c r="B102" s="142"/>
      <c r="C102" s="143"/>
      <c r="D102" s="143" t="s">
        <v>29</v>
      </c>
      <c r="E102" s="49">
        <f t="shared" ref="E102:I102" si="12">SUM(E103)</f>
        <v>192.6</v>
      </c>
      <c r="F102" s="78">
        <f t="shared" si="12"/>
        <v>193</v>
      </c>
      <c r="G102" s="78">
        <f t="shared" si="12"/>
        <v>193</v>
      </c>
      <c r="H102" s="78">
        <f t="shared" si="12"/>
        <v>193</v>
      </c>
      <c r="I102" s="78">
        <f t="shared" si="12"/>
        <v>193</v>
      </c>
    </row>
    <row r="103" spans="1:9" s="149" customFormat="1" ht="16.5" customHeight="1" x14ac:dyDescent="0.3">
      <c r="A103" s="50">
        <v>42</v>
      </c>
      <c r="B103" s="51"/>
      <c r="C103" s="52"/>
      <c r="D103" s="145" t="s">
        <v>29</v>
      </c>
      <c r="E103" s="35">
        <v>192.6</v>
      </c>
      <c r="F103" s="90">
        <v>193</v>
      </c>
      <c r="G103" s="90">
        <v>193</v>
      </c>
      <c r="H103" s="90">
        <v>193</v>
      </c>
      <c r="I103" s="90">
        <v>193</v>
      </c>
    </row>
    <row r="104" spans="1:9" s="3" customFormat="1" ht="27.75" customHeight="1" x14ac:dyDescent="0.3">
      <c r="A104" s="193" t="s">
        <v>117</v>
      </c>
      <c r="B104" s="194"/>
      <c r="C104" s="195"/>
      <c r="D104" s="146" t="s">
        <v>118</v>
      </c>
      <c r="E104" s="151"/>
      <c r="F104" s="152"/>
      <c r="G104" s="152"/>
      <c r="H104" s="152"/>
      <c r="I104" s="152"/>
    </row>
    <row r="105" spans="1:9" x14ac:dyDescent="0.3">
      <c r="A105" s="187" t="s">
        <v>86</v>
      </c>
      <c r="B105" s="188"/>
      <c r="C105" s="189"/>
      <c r="D105" s="79" t="s">
        <v>87</v>
      </c>
      <c r="E105" s="80"/>
      <c r="F105" s="81"/>
      <c r="G105" s="81"/>
      <c r="H105" s="81"/>
      <c r="I105" s="81"/>
    </row>
    <row r="106" spans="1:9" x14ac:dyDescent="0.3">
      <c r="A106" s="141">
        <v>3</v>
      </c>
      <c r="B106" s="142"/>
      <c r="C106" s="143"/>
      <c r="D106" s="143" t="s">
        <v>10</v>
      </c>
      <c r="E106" s="49">
        <f t="shared" ref="E106:I106" si="13">E107</f>
        <v>2175</v>
      </c>
      <c r="F106" s="78">
        <f t="shared" si="13"/>
        <v>0</v>
      </c>
      <c r="G106" s="78">
        <f t="shared" si="13"/>
        <v>0</v>
      </c>
      <c r="H106" s="78">
        <f t="shared" si="13"/>
        <v>0</v>
      </c>
      <c r="I106" s="78">
        <f t="shared" si="13"/>
        <v>0</v>
      </c>
    </row>
    <row r="107" spans="1:9" s="149" customFormat="1" x14ac:dyDescent="0.3">
      <c r="A107" s="50">
        <v>32</v>
      </c>
      <c r="B107" s="51"/>
      <c r="C107" s="52"/>
      <c r="D107" s="145" t="s">
        <v>21</v>
      </c>
      <c r="E107" s="35">
        <v>2175</v>
      </c>
      <c r="F107" s="90">
        <v>0</v>
      </c>
      <c r="G107" s="90">
        <v>0</v>
      </c>
      <c r="H107" s="90">
        <v>0</v>
      </c>
      <c r="I107" s="90">
        <v>0</v>
      </c>
    </row>
    <row r="108" spans="1:9" x14ac:dyDescent="0.3">
      <c r="A108" s="141">
        <v>4</v>
      </c>
      <c r="B108" s="142"/>
      <c r="C108" s="143"/>
      <c r="D108" s="143" t="s">
        <v>12</v>
      </c>
      <c r="E108" s="49">
        <f t="shared" ref="E108:I108" si="14">E109</f>
        <v>0</v>
      </c>
      <c r="F108" s="78">
        <f t="shared" si="14"/>
        <v>0</v>
      </c>
      <c r="G108" s="78">
        <f t="shared" si="14"/>
        <v>0</v>
      </c>
      <c r="H108" s="78">
        <f t="shared" si="14"/>
        <v>0</v>
      </c>
      <c r="I108" s="78">
        <f t="shared" si="14"/>
        <v>0</v>
      </c>
    </row>
    <row r="109" spans="1:9" s="149" customFormat="1" ht="16.5" customHeight="1" x14ac:dyDescent="0.3">
      <c r="A109" s="50">
        <v>42</v>
      </c>
      <c r="B109" s="51"/>
      <c r="C109" s="52"/>
      <c r="D109" s="145" t="s">
        <v>29</v>
      </c>
      <c r="E109" s="35">
        <v>0</v>
      </c>
      <c r="F109" s="90">
        <v>0</v>
      </c>
      <c r="G109" s="90">
        <v>0</v>
      </c>
      <c r="H109" s="90">
        <v>0</v>
      </c>
      <c r="I109" s="90">
        <v>0</v>
      </c>
    </row>
    <row r="110" spans="1:9" s="3" customFormat="1" ht="27.75" customHeight="1" x14ac:dyDescent="0.3">
      <c r="A110" s="193" t="s">
        <v>117</v>
      </c>
      <c r="B110" s="194"/>
      <c r="C110" s="195"/>
      <c r="D110" s="146" t="s">
        <v>119</v>
      </c>
      <c r="E110" s="151"/>
      <c r="F110" s="152"/>
      <c r="G110" s="152"/>
      <c r="H110" s="152"/>
      <c r="I110" s="152"/>
    </row>
    <row r="111" spans="1:9" x14ac:dyDescent="0.3">
      <c r="A111" s="187" t="s">
        <v>86</v>
      </c>
      <c r="B111" s="188"/>
      <c r="C111" s="189"/>
      <c r="D111" s="79" t="s">
        <v>87</v>
      </c>
      <c r="E111" s="80"/>
      <c r="F111" s="81"/>
      <c r="G111" s="81"/>
      <c r="H111" s="81"/>
      <c r="I111" s="81"/>
    </row>
    <row r="112" spans="1:9" x14ac:dyDescent="0.3">
      <c r="A112" s="141">
        <v>3</v>
      </c>
      <c r="B112" s="142"/>
      <c r="C112" s="143"/>
      <c r="D112" s="143" t="s">
        <v>10</v>
      </c>
      <c r="E112" s="49">
        <f t="shared" ref="E112:I112" si="15">E113</f>
        <v>0</v>
      </c>
      <c r="F112" s="78">
        <f t="shared" si="15"/>
        <v>0</v>
      </c>
      <c r="G112" s="78">
        <f t="shared" si="15"/>
        <v>0</v>
      </c>
      <c r="H112" s="78">
        <f t="shared" si="15"/>
        <v>0</v>
      </c>
      <c r="I112" s="78">
        <f t="shared" si="15"/>
        <v>0</v>
      </c>
    </row>
    <row r="113" spans="1:9" s="149" customFormat="1" x14ac:dyDescent="0.3">
      <c r="A113" s="50">
        <v>32</v>
      </c>
      <c r="B113" s="51"/>
      <c r="C113" s="52"/>
      <c r="D113" s="145" t="s">
        <v>21</v>
      </c>
      <c r="E113" s="35">
        <v>0</v>
      </c>
      <c r="F113" s="90">
        <v>0</v>
      </c>
      <c r="G113" s="90">
        <v>0</v>
      </c>
      <c r="H113" s="90">
        <v>0</v>
      </c>
      <c r="I113" s="90">
        <v>0</v>
      </c>
    </row>
    <row r="114" spans="1:9" x14ac:dyDescent="0.3">
      <c r="A114" s="141">
        <v>4</v>
      </c>
      <c r="B114" s="142"/>
      <c r="C114" s="143"/>
      <c r="D114" s="143" t="s">
        <v>12</v>
      </c>
      <c r="E114" s="49">
        <f>E115+E116</f>
        <v>9125</v>
      </c>
      <c r="F114" s="78">
        <f>F115+F116</f>
        <v>0</v>
      </c>
      <c r="G114" s="78">
        <f>G115+G116</f>
        <v>0</v>
      </c>
      <c r="H114" s="78">
        <f>H115+H116</f>
        <v>0</v>
      </c>
      <c r="I114" s="78">
        <f>I115+I116</f>
        <v>0</v>
      </c>
    </row>
    <row r="115" spans="1:9" s="149" customFormat="1" x14ac:dyDescent="0.3">
      <c r="A115" s="50">
        <v>42</v>
      </c>
      <c r="B115" s="51"/>
      <c r="C115" s="52"/>
      <c r="D115" s="145" t="s">
        <v>29</v>
      </c>
      <c r="E115" s="35">
        <v>0</v>
      </c>
      <c r="F115" s="90">
        <v>0</v>
      </c>
      <c r="G115" s="90">
        <v>0</v>
      </c>
      <c r="H115" s="90">
        <v>0</v>
      </c>
      <c r="I115" s="90">
        <v>0</v>
      </c>
    </row>
    <row r="116" spans="1:9" s="149" customFormat="1" x14ac:dyDescent="0.3">
      <c r="A116" s="50">
        <v>45</v>
      </c>
      <c r="B116" s="51"/>
      <c r="C116" s="52"/>
      <c r="D116" s="145" t="s">
        <v>148</v>
      </c>
      <c r="E116" s="35">
        <v>9125</v>
      </c>
      <c r="F116" s="90">
        <v>0</v>
      </c>
      <c r="G116" s="90">
        <v>0</v>
      </c>
      <c r="H116" s="90">
        <v>0</v>
      </c>
      <c r="I116" s="90">
        <v>0</v>
      </c>
    </row>
    <row r="117" spans="1:9" x14ac:dyDescent="0.3">
      <c r="A117" s="187" t="s">
        <v>94</v>
      </c>
      <c r="B117" s="188"/>
      <c r="C117" s="189"/>
      <c r="D117" s="79" t="s">
        <v>120</v>
      </c>
      <c r="E117" s="80"/>
      <c r="F117" s="81"/>
      <c r="G117" s="81"/>
      <c r="H117" s="81"/>
      <c r="I117" s="81"/>
    </row>
    <row r="118" spans="1:9" x14ac:dyDescent="0.3">
      <c r="A118" s="141">
        <v>3</v>
      </c>
      <c r="B118" s="142"/>
      <c r="C118" s="143"/>
      <c r="D118" s="143" t="s">
        <v>10</v>
      </c>
      <c r="E118" s="49">
        <f t="shared" ref="E118:I118" si="16">E119</f>
        <v>0</v>
      </c>
      <c r="F118" s="78">
        <f t="shared" si="16"/>
        <v>1616</v>
      </c>
      <c r="G118" s="78">
        <f t="shared" si="16"/>
        <v>0</v>
      </c>
      <c r="H118" s="78">
        <f t="shared" si="16"/>
        <v>0</v>
      </c>
      <c r="I118" s="78">
        <f t="shared" si="16"/>
        <v>0</v>
      </c>
    </row>
    <row r="119" spans="1:9" s="149" customFormat="1" x14ac:dyDescent="0.3">
      <c r="A119" s="50">
        <v>32</v>
      </c>
      <c r="B119" s="51"/>
      <c r="C119" s="52"/>
      <c r="D119" s="145" t="s">
        <v>21</v>
      </c>
      <c r="E119" s="35">
        <v>0</v>
      </c>
      <c r="F119" s="90">
        <v>1616</v>
      </c>
      <c r="G119" s="90">
        <v>0</v>
      </c>
      <c r="H119" s="90">
        <v>0</v>
      </c>
      <c r="I119" s="90">
        <v>0</v>
      </c>
    </row>
    <row r="120" spans="1:9" x14ac:dyDescent="0.3">
      <c r="A120" s="141">
        <v>4</v>
      </c>
      <c r="B120" s="142"/>
      <c r="C120" s="143"/>
      <c r="D120" s="143" t="s">
        <v>12</v>
      </c>
      <c r="E120" s="49">
        <f t="shared" ref="E120" si="17">E121</f>
        <v>0</v>
      </c>
      <c r="F120" s="78">
        <f>F121+F122</f>
        <v>25235</v>
      </c>
      <c r="G120" s="78">
        <f t="shared" ref="G120:I120" si="18">G121+G122</f>
        <v>387672</v>
      </c>
      <c r="H120" s="78">
        <f t="shared" si="18"/>
        <v>13282</v>
      </c>
      <c r="I120" s="78">
        <f t="shared" si="18"/>
        <v>0</v>
      </c>
    </row>
    <row r="121" spans="1:9" s="149" customFormat="1" ht="16.5" customHeight="1" x14ac:dyDescent="0.3">
      <c r="A121" s="50">
        <v>42</v>
      </c>
      <c r="B121" s="51"/>
      <c r="C121" s="52"/>
      <c r="D121" s="145" t="s">
        <v>29</v>
      </c>
      <c r="E121" s="35">
        <v>0</v>
      </c>
      <c r="F121" s="90">
        <v>0</v>
      </c>
      <c r="G121" s="90">
        <v>0</v>
      </c>
      <c r="H121" s="90">
        <v>13282</v>
      </c>
      <c r="I121" s="90">
        <v>0</v>
      </c>
    </row>
    <row r="122" spans="1:9" s="149" customFormat="1" x14ac:dyDescent="0.3">
      <c r="A122" s="50">
        <v>45</v>
      </c>
      <c r="B122" s="51"/>
      <c r="C122" s="52"/>
      <c r="D122" s="145" t="s">
        <v>148</v>
      </c>
      <c r="E122" s="35">
        <v>0</v>
      </c>
      <c r="F122" s="90">
        <v>25235</v>
      </c>
      <c r="G122" s="90">
        <v>387672</v>
      </c>
      <c r="H122" s="90">
        <v>0</v>
      </c>
      <c r="I122" s="90">
        <v>0</v>
      </c>
    </row>
    <row r="123" spans="1:9" s="3" customFormat="1" ht="27.75" customHeight="1" x14ac:dyDescent="0.3">
      <c r="A123" s="193" t="s">
        <v>117</v>
      </c>
      <c r="B123" s="194"/>
      <c r="C123" s="195"/>
      <c r="D123" s="146" t="s">
        <v>162</v>
      </c>
      <c r="E123" s="151"/>
      <c r="F123" s="152"/>
      <c r="G123" s="152"/>
      <c r="H123" s="152"/>
      <c r="I123" s="152"/>
    </row>
    <row r="124" spans="1:9" x14ac:dyDescent="0.3">
      <c r="A124" s="187" t="s">
        <v>86</v>
      </c>
      <c r="B124" s="188"/>
      <c r="C124" s="189"/>
      <c r="D124" s="79" t="s">
        <v>87</v>
      </c>
      <c r="E124" s="80"/>
      <c r="F124" s="81"/>
      <c r="G124" s="81"/>
      <c r="H124" s="81"/>
      <c r="I124" s="81"/>
    </row>
    <row r="125" spans="1:9" x14ac:dyDescent="0.3">
      <c r="A125" s="141">
        <v>3</v>
      </c>
      <c r="B125" s="142"/>
      <c r="C125" s="143"/>
      <c r="D125" s="143" t="s">
        <v>10</v>
      </c>
      <c r="E125" s="49">
        <f t="shared" ref="E125:I125" si="19">E126</f>
        <v>0</v>
      </c>
      <c r="F125" s="78">
        <f t="shared" si="19"/>
        <v>6204</v>
      </c>
      <c r="G125" s="78">
        <f t="shared" si="19"/>
        <v>0</v>
      </c>
      <c r="H125" s="78">
        <f t="shared" si="19"/>
        <v>0</v>
      </c>
      <c r="I125" s="78">
        <f t="shared" si="19"/>
        <v>0</v>
      </c>
    </row>
    <row r="126" spans="1:9" s="149" customFormat="1" x14ac:dyDescent="0.3">
      <c r="A126" s="50">
        <v>32</v>
      </c>
      <c r="B126" s="51"/>
      <c r="C126" s="52"/>
      <c r="D126" s="145" t="s">
        <v>21</v>
      </c>
      <c r="E126" s="35">
        <v>0</v>
      </c>
      <c r="F126" s="90">
        <v>6204</v>
      </c>
      <c r="G126" s="90">
        <v>0</v>
      </c>
      <c r="H126" s="90">
        <v>0</v>
      </c>
      <c r="I126" s="90">
        <v>0</v>
      </c>
    </row>
    <row r="127" spans="1:9" x14ac:dyDescent="0.3">
      <c r="A127" s="141">
        <v>4</v>
      </c>
      <c r="B127" s="142"/>
      <c r="C127" s="143"/>
      <c r="D127" s="143" t="s">
        <v>12</v>
      </c>
      <c r="E127" s="49">
        <f>E128+E129</f>
        <v>0</v>
      </c>
      <c r="F127" s="78">
        <f>F128+F129</f>
        <v>0</v>
      </c>
      <c r="G127" s="78">
        <f>G128+G129</f>
        <v>700000</v>
      </c>
      <c r="H127" s="78">
        <f>H128+H129</f>
        <v>500000</v>
      </c>
      <c r="I127" s="78">
        <f>I128+I129</f>
        <v>373635</v>
      </c>
    </row>
    <row r="128" spans="1:9" s="149" customFormat="1" ht="16.5" customHeight="1" x14ac:dyDescent="0.3">
      <c r="A128" s="50">
        <v>42</v>
      </c>
      <c r="B128" s="51"/>
      <c r="C128" s="52"/>
      <c r="D128" s="145" t="s">
        <v>29</v>
      </c>
      <c r="E128" s="35">
        <v>0</v>
      </c>
      <c r="F128" s="90">
        <v>0</v>
      </c>
      <c r="G128" s="90">
        <v>0</v>
      </c>
      <c r="H128" s="90">
        <v>0</v>
      </c>
      <c r="I128" s="90">
        <v>0</v>
      </c>
    </row>
    <row r="129" spans="1:9" s="149" customFormat="1" ht="16.5" customHeight="1" x14ac:dyDescent="0.3">
      <c r="A129" s="50">
        <v>45</v>
      </c>
      <c r="B129" s="51"/>
      <c r="C129" s="52"/>
      <c r="D129" s="145" t="s">
        <v>148</v>
      </c>
      <c r="E129" s="35">
        <v>0</v>
      </c>
      <c r="F129" s="90">
        <v>0</v>
      </c>
      <c r="G129" s="90">
        <v>700000</v>
      </c>
      <c r="H129" s="90">
        <v>500000</v>
      </c>
      <c r="I129" s="90">
        <v>373635</v>
      </c>
    </row>
    <row r="130" spans="1:9" x14ac:dyDescent="0.3">
      <c r="A130" s="187" t="s">
        <v>102</v>
      </c>
      <c r="B130" s="188"/>
      <c r="C130" s="189"/>
      <c r="D130" s="79" t="s">
        <v>121</v>
      </c>
      <c r="E130" s="80"/>
      <c r="F130" s="81"/>
      <c r="G130" s="81"/>
      <c r="H130" s="81"/>
      <c r="I130" s="81"/>
    </row>
    <row r="131" spans="1:9" x14ac:dyDescent="0.3">
      <c r="A131" s="141">
        <v>3</v>
      </c>
      <c r="B131" s="142"/>
      <c r="C131" s="143"/>
      <c r="D131" s="143" t="s">
        <v>10</v>
      </c>
      <c r="E131" s="49">
        <f t="shared" ref="E131:I131" si="20">E132</f>
        <v>0</v>
      </c>
      <c r="F131" s="78">
        <f t="shared" si="20"/>
        <v>0</v>
      </c>
      <c r="G131" s="78">
        <f t="shared" si="20"/>
        <v>0</v>
      </c>
      <c r="H131" s="78">
        <f t="shared" si="20"/>
        <v>0</v>
      </c>
      <c r="I131" s="78">
        <f t="shared" si="20"/>
        <v>0</v>
      </c>
    </row>
    <row r="132" spans="1:9" s="149" customFormat="1" x14ac:dyDescent="0.3">
      <c r="A132" s="50">
        <v>32</v>
      </c>
      <c r="B132" s="51"/>
      <c r="C132" s="52"/>
      <c r="D132" s="145" t="s">
        <v>21</v>
      </c>
      <c r="E132" s="35">
        <v>0</v>
      </c>
      <c r="F132" s="90">
        <v>0</v>
      </c>
      <c r="G132" s="90">
        <v>0</v>
      </c>
      <c r="H132" s="90">
        <v>0</v>
      </c>
      <c r="I132" s="90">
        <v>0</v>
      </c>
    </row>
    <row r="133" spans="1:9" x14ac:dyDescent="0.3">
      <c r="A133" s="141">
        <v>4</v>
      </c>
      <c r="B133" s="142"/>
      <c r="C133" s="143"/>
      <c r="D133" s="143" t="s">
        <v>12</v>
      </c>
      <c r="E133" s="49">
        <f>E134+E135</f>
        <v>33125</v>
      </c>
      <c r="F133" s="78">
        <f>F134+F135</f>
        <v>0</v>
      </c>
      <c r="G133" s="78">
        <f>G134+G135</f>
        <v>303487</v>
      </c>
      <c r="H133" s="78">
        <f>H134+H135</f>
        <v>236045</v>
      </c>
      <c r="I133" s="78">
        <f>I134+I135</f>
        <v>277865</v>
      </c>
    </row>
    <row r="134" spans="1:9" s="149" customFormat="1" ht="16.5" customHeight="1" x14ac:dyDescent="0.3">
      <c r="A134" s="50">
        <v>42</v>
      </c>
      <c r="B134" s="51"/>
      <c r="C134" s="52"/>
      <c r="D134" s="145" t="s">
        <v>29</v>
      </c>
      <c r="E134" s="35">
        <v>0</v>
      </c>
      <c r="F134" s="90">
        <v>0</v>
      </c>
      <c r="G134" s="90">
        <v>0</v>
      </c>
      <c r="H134" s="90">
        <v>0</v>
      </c>
      <c r="I134" s="90">
        <v>142981</v>
      </c>
    </row>
    <row r="135" spans="1:9" s="149" customFormat="1" ht="16.5" customHeight="1" x14ac:dyDescent="0.3">
      <c r="A135" s="50">
        <v>45</v>
      </c>
      <c r="B135" s="51"/>
      <c r="C135" s="52"/>
      <c r="D135" s="145" t="s">
        <v>148</v>
      </c>
      <c r="E135" s="35">
        <v>33125</v>
      </c>
      <c r="F135" s="90">
        <v>0</v>
      </c>
      <c r="G135" s="90">
        <v>303487</v>
      </c>
      <c r="H135" s="90">
        <v>236045</v>
      </c>
      <c r="I135" s="90">
        <v>134884</v>
      </c>
    </row>
    <row r="136" spans="1:9" x14ac:dyDescent="0.3">
      <c r="A136" s="187" t="s">
        <v>106</v>
      </c>
      <c r="B136" s="188"/>
      <c r="C136" s="189"/>
      <c r="D136" s="79" t="s">
        <v>107</v>
      </c>
      <c r="E136" s="80"/>
      <c r="F136" s="81"/>
      <c r="G136" s="81"/>
      <c r="H136" s="81"/>
      <c r="I136" s="81"/>
    </row>
    <row r="137" spans="1:9" x14ac:dyDescent="0.3">
      <c r="A137" s="141">
        <v>3</v>
      </c>
      <c r="B137" s="142"/>
      <c r="C137" s="143"/>
      <c r="D137" s="143" t="s">
        <v>10</v>
      </c>
      <c r="E137" s="49">
        <f t="shared" ref="E137:I137" si="21">E138</f>
        <v>17.899999999999999</v>
      </c>
      <c r="F137" s="78">
        <f t="shared" si="21"/>
        <v>0</v>
      </c>
      <c r="G137" s="78">
        <f t="shared" si="21"/>
        <v>0</v>
      </c>
      <c r="H137" s="78">
        <f t="shared" si="21"/>
        <v>0</v>
      </c>
      <c r="I137" s="78">
        <f t="shared" si="21"/>
        <v>0</v>
      </c>
    </row>
    <row r="138" spans="1:9" s="149" customFormat="1" x14ac:dyDescent="0.3">
      <c r="A138" s="50">
        <v>32</v>
      </c>
      <c r="B138" s="51"/>
      <c r="C138" s="52"/>
      <c r="D138" s="145" t="s">
        <v>21</v>
      </c>
      <c r="E138" s="35">
        <v>17.899999999999999</v>
      </c>
      <c r="F138" s="90">
        <v>0</v>
      </c>
      <c r="G138" s="90">
        <v>0</v>
      </c>
      <c r="H138" s="90">
        <v>0</v>
      </c>
      <c r="I138" s="90">
        <v>0</v>
      </c>
    </row>
    <row r="139" spans="1:9" x14ac:dyDescent="0.3">
      <c r="A139" s="141">
        <v>4</v>
      </c>
      <c r="B139" s="142"/>
      <c r="C139" s="143"/>
      <c r="D139" s="143" t="s">
        <v>12</v>
      </c>
      <c r="E139" s="49">
        <f>E141+E140</f>
        <v>1916.86</v>
      </c>
      <c r="F139" s="78">
        <f>F141+F140</f>
        <v>0</v>
      </c>
      <c r="G139" s="78">
        <f>G141+G140</f>
        <v>0</v>
      </c>
      <c r="H139" s="78">
        <f>H141+H140</f>
        <v>0</v>
      </c>
      <c r="I139" s="78">
        <f>I141+I140</f>
        <v>0</v>
      </c>
    </row>
    <row r="140" spans="1:9" s="149" customFormat="1" ht="16.5" customHeight="1" x14ac:dyDescent="0.3">
      <c r="A140" s="50">
        <v>42</v>
      </c>
      <c r="B140" s="51"/>
      <c r="C140" s="52"/>
      <c r="D140" s="145" t="s">
        <v>29</v>
      </c>
      <c r="E140" s="35">
        <v>0</v>
      </c>
      <c r="F140" s="90">
        <v>0</v>
      </c>
      <c r="G140" s="90">
        <v>0</v>
      </c>
      <c r="H140" s="90">
        <v>0</v>
      </c>
      <c r="I140" s="90">
        <v>0</v>
      </c>
    </row>
    <row r="141" spans="1:9" s="149" customFormat="1" x14ac:dyDescent="0.3">
      <c r="A141" s="50">
        <v>45</v>
      </c>
      <c r="B141" s="51"/>
      <c r="C141" s="52"/>
      <c r="D141" s="145" t="s">
        <v>148</v>
      </c>
      <c r="E141" s="35">
        <v>1916.86</v>
      </c>
      <c r="F141" s="90">
        <v>0</v>
      </c>
      <c r="G141" s="90">
        <v>0</v>
      </c>
      <c r="H141" s="90">
        <v>0</v>
      </c>
      <c r="I141" s="90">
        <v>0</v>
      </c>
    </row>
    <row r="142" spans="1:9" s="3" customFormat="1" ht="27.75" customHeight="1" x14ac:dyDescent="0.3">
      <c r="A142" s="193" t="s">
        <v>165</v>
      </c>
      <c r="B142" s="194"/>
      <c r="C142" s="195"/>
      <c r="D142" s="146" t="s">
        <v>163</v>
      </c>
      <c r="E142" s="151"/>
      <c r="F142" s="152"/>
      <c r="G142" s="152"/>
      <c r="H142" s="152"/>
      <c r="I142" s="152"/>
    </row>
    <row r="143" spans="1:9" s="3" customFormat="1" x14ac:dyDescent="0.3">
      <c r="A143" s="187" t="s">
        <v>86</v>
      </c>
      <c r="B143" s="188"/>
      <c r="C143" s="189"/>
      <c r="D143" s="79" t="s">
        <v>87</v>
      </c>
      <c r="E143" s="80"/>
      <c r="F143" s="81"/>
      <c r="G143" s="81"/>
      <c r="H143" s="81"/>
      <c r="I143" s="81"/>
    </row>
    <row r="144" spans="1:9" x14ac:dyDescent="0.3">
      <c r="A144" s="141">
        <v>3</v>
      </c>
      <c r="B144" s="142"/>
      <c r="C144" s="143"/>
      <c r="D144" s="143" t="s">
        <v>10</v>
      </c>
      <c r="E144" s="49">
        <f t="shared" ref="E144:I144" si="22">E145</f>
        <v>0</v>
      </c>
      <c r="F144" s="78">
        <f t="shared" si="22"/>
        <v>0</v>
      </c>
      <c r="G144" s="78">
        <f t="shared" si="22"/>
        <v>0</v>
      </c>
      <c r="H144" s="78">
        <f t="shared" si="22"/>
        <v>0</v>
      </c>
      <c r="I144" s="78">
        <f t="shared" si="22"/>
        <v>0</v>
      </c>
    </row>
    <row r="145" spans="1:9" s="149" customFormat="1" x14ac:dyDescent="0.3">
      <c r="A145" s="50">
        <v>32</v>
      </c>
      <c r="B145" s="51"/>
      <c r="C145" s="52"/>
      <c r="D145" s="145" t="s">
        <v>21</v>
      </c>
      <c r="E145" s="35">
        <v>0</v>
      </c>
      <c r="F145" s="90">
        <v>0</v>
      </c>
      <c r="G145" s="90">
        <v>0</v>
      </c>
      <c r="H145" s="90">
        <v>0</v>
      </c>
      <c r="I145" s="90">
        <v>0</v>
      </c>
    </row>
    <row r="146" spans="1:9" x14ac:dyDescent="0.3">
      <c r="A146" s="141">
        <v>4</v>
      </c>
      <c r="B146" s="142"/>
      <c r="C146" s="143"/>
      <c r="D146" s="143" t="s">
        <v>12</v>
      </c>
      <c r="E146" s="49">
        <f>E147+E148</f>
        <v>0</v>
      </c>
      <c r="F146" s="78">
        <f>F147+F148</f>
        <v>5000</v>
      </c>
      <c r="G146" s="78">
        <f>G147+G148</f>
        <v>1934435</v>
      </c>
      <c r="H146" s="78">
        <f>H147+H148</f>
        <v>3849930</v>
      </c>
      <c r="I146" s="78">
        <f>I147+I148</f>
        <v>641655</v>
      </c>
    </row>
    <row r="147" spans="1:9" s="149" customFormat="1" ht="16.5" customHeight="1" x14ac:dyDescent="0.3">
      <c r="A147" s="50">
        <v>42</v>
      </c>
      <c r="B147" s="51"/>
      <c r="C147" s="52"/>
      <c r="D147" s="145" t="s">
        <v>29</v>
      </c>
      <c r="E147" s="35">
        <v>0</v>
      </c>
      <c r="F147" s="90">
        <v>5000</v>
      </c>
      <c r="G147" s="90">
        <v>1934435</v>
      </c>
      <c r="H147" s="90">
        <v>3849930</v>
      </c>
      <c r="I147" s="90">
        <v>641655</v>
      </c>
    </row>
    <row r="148" spans="1:9" s="149" customFormat="1" x14ac:dyDescent="0.3">
      <c r="A148" s="50">
        <v>45</v>
      </c>
      <c r="B148" s="51"/>
      <c r="C148" s="52"/>
      <c r="D148" s="145" t="s">
        <v>148</v>
      </c>
      <c r="E148" s="35">
        <v>0</v>
      </c>
      <c r="F148" s="90">
        <v>0</v>
      </c>
      <c r="G148" s="90">
        <v>0</v>
      </c>
      <c r="H148" s="90">
        <v>0</v>
      </c>
      <c r="I148" s="90">
        <v>0</v>
      </c>
    </row>
    <row r="149" spans="1:9" s="3" customFormat="1" x14ac:dyDescent="0.3">
      <c r="A149" s="187" t="s">
        <v>94</v>
      </c>
      <c r="B149" s="188"/>
      <c r="C149" s="189"/>
      <c r="D149" s="79" t="s">
        <v>120</v>
      </c>
      <c r="E149" s="80"/>
      <c r="F149" s="81"/>
      <c r="G149" s="81"/>
      <c r="H149" s="81"/>
      <c r="I149" s="81"/>
    </row>
    <row r="150" spans="1:9" x14ac:dyDescent="0.3">
      <c r="A150" s="141">
        <v>3</v>
      </c>
      <c r="B150" s="142"/>
      <c r="C150" s="143"/>
      <c r="D150" s="143" t="s">
        <v>10</v>
      </c>
      <c r="E150" s="49">
        <f t="shared" ref="E150:I150" si="23">E151</f>
        <v>0</v>
      </c>
      <c r="F150" s="78">
        <f t="shared" si="23"/>
        <v>0</v>
      </c>
      <c r="G150" s="78">
        <f t="shared" si="23"/>
        <v>0</v>
      </c>
      <c r="H150" s="78">
        <f t="shared" si="23"/>
        <v>0</v>
      </c>
      <c r="I150" s="78">
        <f t="shared" si="23"/>
        <v>0</v>
      </c>
    </row>
    <row r="151" spans="1:9" s="149" customFormat="1" x14ac:dyDescent="0.3">
      <c r="A151" s="50">
        <v>32</v>
      </c>
      <c r="B151" s="51"/>
      <c r="C151" s="52"/>
      <c r="D151" s="145" t="s">
        <v>21</v>
      </c>
      <c r="E151" s="35">
        <v>0</v>
      </c>
      <c r="F151" s="90">
        <v>0</v>
      </c>
      <c r="G151" s="90">
        <v>0</v>
      </c>
      <c r="H151" s="90">
        <v>0</v>
      </c>
      <c r="I151" s="90">
        <v>0</v>
      </c>
    </row>
    <row r="152" spans="1:9" x14ac:dyDescent="0.3">
      <c r="A152" s="141">
        <v>4</v>
      </c>
      <c r="B152" s="142"/>
      <c r="C152" s="143"/>
      <c r="D152" s="143" t="s">
        <v>12</v>
      </c>
      <c r="E152" s="49">
        <f>E153+E154</f>
        <v>26123.85</v>
      </c>
      <c r="F152" s="78">
        <f>F153+F154</f>
        <v>45000</v>
      </c>
      <c r="G152" s="78">
        <f>G153+G154</f>
        <v>2422946</v>
      </c>
      <c r="H152" s="78">
        <f>H153+H154</f>
        <v>4705470</v>
      </c>
      <c r="I152" s="78">
        <f>I153+I154</f>
        <v>784245</v>
      </c>
    </row>
    <row r="153" spans="1:9" s="149" customFormat="1" ht="16.5" customHeight="1" x14ac:dyDescent="0.3">
      <c r="A153" s="50">
        <v>42</v>
      </c>
      <c r="B153" s="51"/>
      <c r="C153" s="52"/>
      <c r="D153" s="145" t="s">
        <v>29</v>
      </c>
      <c r="E153" s="35">
        <v>0</v>
      </c>
      <c r="F153" s="90">
        <v>45000</v>
      </c>
      <c r="G153" s="90">
        <v>2422946</v>
      </c>
      <c r="H153" s="90">
        <v>4705470</v>
      </c>
      <c r="I153" s="90">
        <v>784245</v>
      </c>
    </row>
    <row r="154" spans="1:9" s="149" customFormat="1" x14ac:dyDescent="0.3">
      <c r="A154" s="50">
        <v>45</v>
      </c>
      <c r="B154" s="51"/>
      <c r="C154" s="52"/>
      <c r="D154" s="145" t="s">
        <v>148</v>
      </c>
      <c r="E154" s="35">
        <v>26123.85</v>
      </c>
      <c r="F154" s="90">
        <v>0</v>
      </c>
      <c r="G154" s="90">
        <v>0</v>
      </c>
      <c r="H154" s="90">
        <v>0</v>
      </c>
      <c r="I154" s="90">
        <v>0</v>
      </c>
    </row>
    <row r="155" spans="1:9" ht="13.5" customHeight="1" x14ac:dyDescent="0.3">
      <c r="A155" s="69"/>
      <c r="B155" s="70"/>
      <c r="C155" s="71"/>
      <c r="D155" s="66"/>
      <c r="E155" s="67"/>
      <c r="F155" s="77"/>
      <c r="G155" s="77"/>
      <c r="H155" s="77"/>
      <c r="I155" s="77"/>
    </row>
    <row r="156" spans="1:9" s="68" customFormat="1" ht="17.25" customHeight="1" x14ac:dyDescent="0.3">
      <c r="A156" s="190" t="s">
        <v>137</v>
      </c>
      <c r="B156" s="191"/>
      <c r="C156" s="192"/>
      <c r="D156" s="72" t="s">
        <v>138</v>
      </c>
      <c r="E156" s="73">
        <f>E13+E18+E22+E26+E30+E34+E38+E43+E48+E52+E57+E67+E73+E83+E87+E95+E106+E112+E125+E144+E137+E118</f>
        <v>1935543.0699999998</v>
      </c>
      <c r="F156" s="100">
        <f>F13+F18+F22+F26+F30+F34+F38+F43+F48+F52+F57+F67+F73+F83+F87+F95+F106+F112+F125+F144+F137+F118</f>
        <v>2468209</v>
      </c>
      <c r="G156" s="100">
        <f>G13+G18+G22+G26+G30+G34+G38+G43+G48+G52+G57+G67+G73+G83+G87+G95+G106+G112+G125+G144+G137+G118+G131+G150</f>
        <v>2795320</v>
      </c>
      <c r="H156" s="100">
        <f t="shared" ref="H156:I156" si="24">H13+H18+H22+H26+H30+H34+H38+H43+H48+H52+H57+H67+H73+H83+H87+H95+H106+H112+H125+H144+H137+H118+H131+H150</f>
        <v>2698772</v>
      </c>
      <c r="I156" s="100">
        <f t="shared" si="24"/>
        <v>2751154</v>
      </c>
    </row>
    <row r="157" spans="1:9" s="68" customFormat="1" ht="18" customHeight="1" x14ac:dyDescent="0.3">
      <c r="A157" s="74"/>
      <c r="B157" s="75"/>
      <c r="C157" s="76"/>
      <c r="D157" s="72" t="s">
        <v>139</v>
      </c>
      <c r="E157" s="73">
        <f>E63+E69+E79+E91+E98+E102+E108+E120+E146+E152+E139+E114+E133</f>
        <v>99521.069999999992</v>
      </c>
      <c r="F157" s="100">
        <f>F63+F69+F79+F91+F98+F102+F108+F120+F146+F152+F139+F114+F133</f>
        <v>114775</v>
      </c>
      <c r="G157" s="100">
        <f>G63+G69+G79+G91+G98+G102+G108+G120+G146+G152+G139+G114+G133+G127</f>
        <v>5787133</v>
      </c>
      <c r="H157" s="100">
        <f>H63+H69+H79+H91+H98+H102+H108+H120+H146+H152+H139+H114+H133+H127</f>
        <v>9338520</v>
      </c>
      <c r="I157" s="100">
        <f>I63+I69+I79+I91+I98+I102+I108+I120+I146+I152+I139+I114+I127+I133</f>
        <v>2110193</v>
      </c>
    </row>
    <row r="158" spans="1:9" s="68" customFormat="1" ht="17.25" customHeight="1" x14ac:dyDescent="0.3">
      <c r="A158" s="74" t="s">
        <v>64</v>
      </c>
      <c r="B158" s="75"/>
      <c r="C158" s="76"/>
      <c r="D158" s="72" t="s">
        <v>140</v>
      </c>
      <c r="E158" s="73">
        <f>E156+E157</f>
        <v>2035064.14</v>
      </c>
      <c r="F158" s="100">
        <f t="shared" ref="F158:I158" si="25">F156+F157</f>
        <v>2582984</v>
      </c>
      <c r="G158" s="100">
        <f>G156+G157</f>
        <v>8582453</v>
      </c>
      <c r="H158" s="100">
        <f t="shared" si="25"/>
        <v>12037292</v>
      </c>
      <c r="I158" s="100">
        <f t="shared" si="25"/>
        <v>4861347</v>
      </c>
    </row>
    <row r="159" spans="1:9" x14ac:dyDescent="0.3">
      <c r="E159" s="61"/>
    </row>
    <row r="160" spans="1:9" x14ac:dyDescent="0.3">
      <c r="E160" s="61"/>
    </row>
    <row r="161" spans="1:9" s="3" customFormat="1" x14ac:dyDescent="0.3">
      <c r="A161" s="3" t="s">
        <v>167</v>
      </c>
      <c r="E161" s="15"/>
      <c r="F161" s="32"/>
      <c r="G161" s="32"/>
      <c r="H161" s="32"/>
      <c r="I161" s="32"/>
    </row>
    <row r="162" spans="1:9" s="3" customFormat="1" ht="12" customHeight="1" x14ac:dyDescent="0.3">
      <c r="E162" s="15"/>
      <c r="F162" s="32"/>
      <c r="G162" s="32"/>
      <c r="H162" s="32"/>
      <c r="I162" s="32"/>
    </row>
    <row r="163" spans="1:9" s="3" customFormat="1" x14ac:dyDescent="0.3">
      <c r="A163" s="157" t="s">
        <v>63</v>
      </c>
      <c r="B163" s="157"/>
      <c r="C163" s="157"/>
      <c r="D163" s="157"/>
      <c r="E163" s="15"/>
      <c r="F163" s="32"/>
      <c r="G163" s="32"/>
      <c r="H163" s="32" t="s">
        <v>65</v>
      </c>
      <c r="I163" s="32" t="s">
        <v>64</v>
      </c>
    </row>
    <row r="164" spans="1:9" s="3" customFormat="1" x14ac:dyDescent="0.3">
      <c r="A164" s="3" t="s">
        <v>66</v>
      </c>
      <c r="C164" s="3" t="s">
        <v>64</v>
      </c>
      <c r="D164" s="3" t="s">
        <v>64</v>
      </c>
      <c r="E164" s="15"/>
      <c r="F164" s="32"/>
      <c r="G164" s="32"/>
      <c r="H164" s="32" t="s">
        <v>67</v>
      </c>
      <c r="I164" s="32" t="s">
        <v>64</v>
      </c>
    </row>
    <row r="165" spans="1:9" s="3" customFormat="1" x14ac:dyDescent="0.3">
      <c r="E165" s="15"/>
      <c r="F165" s="32"/>
      <c r="G165" s="32"/>
      <c r="H165" s="32"/>
      <c r="I165" s="32"/>
    </row>
  </sheetData>
  <mergeCells count="54">
    <mergeCell ref="A1:D1"/>
    <mergeCell ref="A3:I3"/>
    <mergeCell ref="A163:D163"/>
    <mergeCell ref="A5:I5"/>
    <mergeCell ref="A7:C7"/>
    <mergeCell ref="A9:C9"/>
    <mergeCell ref="A10:C10"/>
    <mergeCell ref="A16:C16"/>
    <mergeCell ref="A17:C17"/>
    <mergeCell ref="A20:C20"/>
    <mergeCell ref="A21:C21"/>
    <mergeCell ref="A24:C24"/>
    <mergeCell ref="A25:C25"/>
    <mergeCell ref="A28:C28"/>
    <mergeCell ref="A29:C29"/>
    <mergeCell ref="A32:C32"/>
    <mergeCell ref="A33:C33"/>
    <mergeCell ref="A8:D8"/>
    <mergeCell ref="A11:C11"/>
    <mergeCell ref="A12:C12"/>
    <mergeCell ref="A36:C36"/>
    <mergeCell ref="A37:C37"/>
    <mergeCell ref="A41:C41"/>
    <mergeCell ref="A42:C42"/>
    <mergeCell ref="A46:C46"/>
    <mergeCell ref="A47:C47"/>
    <mergeCell ref="A51:C51"/>
    <mergeCell ref="A55:C55"/>
    <mergeCell ref="A56:C56"/>
    <mergeCell ref="A65:C65"/>
    <mergeCell ref="A66:C66"/>
    <mergeCell ref="A71:C71"/>
    <mergeCell ref="A72:C72"/>
    <mergeCell ref="A81:C81"/>
    <mergeCell ref="A82:C82"/>
    <mergeCell ref="A85:C85"/>
    <mergeCell ref="A86:C86"/>
    <mergeCell ref="A104:C104"/>
    <mergeCell ref="A105:C105"/>
    <mergeCell ref="A110:C110"/>
    <mergeCell ref="A111:C111"/>
    <mergeCell ref="A93:C93"/>
    <mergeCell ref="A94:C94"/>
    <mergeCell ref="A100:C100"/>
    <mergeCell ref="A101:C101"/>
    <mergeCell ref="A149:C149"/>
    <mergeCell ref="A156:C156"/>
    <mergeCell ref="A117:C117"/>
    <mergeCell ref="A123:C123"/>
    <mergeCell ref="A124:C124"/>
    <mergeCell ref="A142:C142"/>
    <mergeCell ref="A143:C143"/>
    <mergeCell ref="A136:C136"/>
    <mergeCell ref="A130:C130"/>
  </mergeCells>
  <pageMargins left="0.51181102362204722" right="0.51181102362204722" top="0.55118110236220474" bottom="0.55118110236220474" header="0.31496062992125984" footer="0.31496062992125984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Biserka Horvat</cp:lastModifiedBy>
  <cp:lastPrinted>2024-12-15T13:47:10Z</cp:lastPrinted>
  <dcterms:created xsi:type="dcterms:W3CDTF">2022-08-12T12:51:27Z</dcterms:created>
  <dcterms:modified xsi:type="dcterms:W3CDTF">2024-12-15T13:47:39Z</dcterms:modified>
</cp:coreProperties>
</file>