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ZA ŠKOLSKI\"/>
    </mc:Choice>
  </mc:AlternateContent>
  <xr:revisionPtr revIDLastSave="0" documentId="13_ncr:1_{BDD45843-24AB-4F10-B6C9-5CB26132BE2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8" i="7" l="1"/>
  <c r="G168" i="7"/>
  <c r="F168" i="7"/>
  <c r="H167" i="7"/>
  <c r="H169" i="7" s="1"/>
  <c r="E168" i="7"/>
  <c r="E167" i="7"/>
  <c r="H98" i="7"/>
  <c r="F98" i="7"/>
  <c r="E98" i="7"/>
  <c r="G166" i="7" l="1"/>
  <c r="G162" i="7"/>
  <c r="G158" i="7"/>
  <c r="G157" i="7"/>
  <c r="G153" i="7"/>
  <c r="G149" i="7"/>
  <c r="G148" i="7"/>
  <c r="G142" i="7"/>
  <c r="G136" i="7"/>
  <c r="G135" i="7"/>
  <c r="G130" i="7"/>
  <c r="G125" i="7"/>
  <c r="G122" i="7"/>
  <c r="G121" i="7"/>
  <c r="G115" i="7"/>
  <c r="G109" i="7"/>
  <c r="G108" i="7"/>
  <c r="G105" i="7"/>
  <c r="G104" i="7"/>
  <c r="G101" i="7"/>
  <c r="G100" i="7"/>
  <c r="G94" i="7"/>
  <c r="G93" i="7"/>
  <c r="G86" i="7"/>
  <c r="G85" i="7"/>
  <c r="G82" i="7"/>
  <c r="G81" i="7"/>
  <c r="G73" i="7"/>
  <c r="G72" i="7"/>
  <c r="G67" i="7"/>
  <c r="G66" i="7"/>
  <c r="G57" i="7"/>
  <c r="G56" i="7"/>
  <c r="G52" i="7"/>
  <c r="G51" i="7"/>
  <c r="G47" i="7"/>
  <c r="G46" i="7"/>
  <c r="G42" i="7"/>
  <c r="G41" i="7"/>
  <c r="G37" i="7"/>
  <c r="G36" i="7"/>
  <c r="G33" i="7"/>
  <c r="G32" i="7"/>
  <c r="G29" i="7"/>
  <c r="G28" i="7"/>
  <c r="G25" i="7"/>
  <c r="G24" i="7"/>
  <c r="G21" i="7"/>
  <c r="G20" i="7"/>
  <c r="G17" i="7"/>
  <c r="G16" i="7"/>
  <c r="H30" i="7"/>
  <c r="H26" i="7"/>
  <c r="D17" i="5"/>
  <c r="D16" i="5"/>
  <c r="D15" i="5"/>
  <c r="D55" i="8"/>
  <c r="D53" i="8"/>
  <c r="D51" i="8"/>
  <c r="D50" i="8"/>
  <c r="D48" i="8"/>
  <c r="D47" i="8"/>
  <c r="D45" i="8"/>
  <c r="D43" i="8"/>
  <c r="D35" i="8"/>
  <c r="D34" i="8"/>
  <c r="D33" i="8"/>
  <c r="D32" i="8"/>
  <c r="D31" i="8"/>
  <c r="D30" i="8"/>
  <c r="D29" i="8"/>
  <c r="D27" i="8"/>
  <c r="D25" i="8"/>
  <c r="D23" i="8"/>
  <c r="D22" i="8"/>
  <c r="D20" i="8"/>
  <c r="D19" i="8"/>
  <c r="D17" i="8"/>
  <c r="D15" i="8"/>
  <c r="H38" i="10"/>
  <c r="H37" i="10"/>
  <c r="H30" i="10"/>
  <c r="H16" i="10"/>
  <c r="H15" i="10"/>
  <c r="H13" i="10"/>
  <c r="H12" i="10"/>
  <c r="H43" i="7" l="1"/>
  <c r="H118" i="7"/>
  <c r="H154" i="7"/>
  <c r="H150" i="7"/>
  <c r="H91" i="7"/>
  <c r="H95" i="7"/>
  <c r="H106" i="7"/>
  <c r="H116" i="7"/>
  <c r="H126" i="7"/>
  <c r="H53" i="7"/>
  <c r="E116" i="7"/>
  <c r="G120" i="7"/>
  <c r="E123" i="7"/>
  <c r="H74" i="7" l="1"/>
  <c r="H87" i="7"/>
  <c r="H58" i="7"/>
  <c r="F123" i="7"/>
  <c r="H83" i="7"/>
  <c r="H64" i="7"/>
  <c r="H48" i="7"/>
  <c r="H18" i="7"/>
  <c r="H137" i="7"/>
  <c r="H112" i="7"/>
  <c r="H34" i="7"/>
  <c r="H143" i="7"/>
  <c r="H110" i="7"/>
  <c r="H70" i="7"/>
  <c r="H68" i="7"/>
  <c r="H163" i="7"/>
  <c r="H159" i="7"/>
  <c r="H145" i="7"/>
  <c r="H139" i="7"/>
  <c r="H131" i="7"/>
  <c r="H38" i="7"/>
  <c r="H13" i="7"/>
  <c r="H22" i="7"/>
  <c r="H133" i="7"/>
  <c r="H128" i="7"/>
  <c r="H123" i="7"/>
  <c r="H102" i="7"/>
  <c r="H79" i="7"/>
  <c r="G123" i="7" l="1"/>
  <c r="G124" i="7"/>
  <c r="G97" i="7"/>
  <c r="F116" i="7"/>
  <c r="G116" i="7" s="1"/>
  <c r="G117" i="7"/>
  <c r="E133" i="7" l="1"/>
  <c r="B35" i="8"/>
  <c r="B34" i="8"/>
  <c r="G152" i="7" l="1"/>
  <c r="G114" i="7"/>
  <c r="G156" i="7"/>
  <c r="G132" i="7"/>
  <c r="E154" i="7"/>
  <c r="E28" i="8"/>
  <c r="D28" i="8" s="1"/>
  <c r="C28" i="8"/>
  <c r="G134" i="7" l="1"/>
  <c r="G141" i="7"/>
  <c r="G147" i="7"/>
  <c r="G165" i="7"/>
  <c r="G161" i="7"/>
  <c r="G155" i="7"/>
  <c r="F37" i="3"/>
  <c r="F154" i="7"/>
  <c r="F131" i="7"/>
  <c r="E131" i="7"/>
  <c r="F133" i="7"/>
  <c r="G133" i="7" l="1"/>
  <c r="G131" i="7"/>
  <c r="G154" i="7"/>
  <c r="I40" i="10" l="1"/>
  <c r="G127" i="7" l="1"/>
  <c r="G92" i="7"/>
  <c r="E14" i="5"/>
  <c r="C14" i="5"/>
  <c r="C13" i="5" s="1"/>
  <c r="E54" i="8"/>
  <c r="C54" i="8"/>
  <c r="E52" i="8"/>
  <c r="C52" i="8"/>
  <c r="E49" i="8"/>
  <c r="C49" i="8"/>
  <c r="E46" i="8"/>
  <c r="C46" i="8"/>
  <c r="E44" i="8"/>
  <c r="C44" i="8"/>
  <c r="E42" i="8"/>
  <c r="C42" i="8"/>
  <c r="E41" i="8"/>
  <c r="C41" i="8"/>
  <c r="E26" i="8"/>
  <c r="C26" i="8"/>
  <c r="E24" i="8"/>
  <c r="C24" i="8"/>
  <c r="E21" i="8"/>
  <c r="C21" i="8"/>
  <c r="E18" i="8"/>
  <c r="C18" i="8"/>
  <c r="E16" i="8"/>
  <c r="C16" i="8"/>
  <c r="E14" i="8"/>
  <c r="C14" i="8"/>
  <c r="C13" i="8" s="1"/>
  <c r="E35" i="3"/>
  <c r="G20" i="3"/>
  <c r="E20" i="3"/>
  <c r="D14" i="8" l="1"/>
  <c r="D16" i="8"/>
  <c r="D21" i="8"/>
  <c r="D24" i="8"/>
  <c r="D26" i="8"/>
  <c r="D42" i="8"/>
  <c r="D44" i="8"/>
  <c r="D52" i="8"/>
  <c r="E29" i="3"/>
  <c r="E28" i="3" s="1"/>
  <c r="G96" i="7"/>
  <c r="G84" i="7"/>
  <c r="G69" i="7"/>
  <c r="F17" i="3"/>
  <c r="D54" i="8"/>
  <c r="D14" i="5"/>
  <c r="D49" i="8"/>
  <c r="D41" i="8"/>
  <c r="D46" i="8"/>
  <c r="D18" i="8"/>
  <c r="F19" i="3"/>
  <c r="F20" i="3"/>
  <c r="F21" i="3"/>
  <c r="F32" i="3"/>
  <c r="F33" i="3"/>
  <c r="G35" i="3"/>
  <c r="F35" i="3" s="1"/>
  <c r="F36" i="3"/>
  <c r="F34" i="3"/>
  <c r="F31" i="3"/>
  <c r="F30" i="3"/>
  <c r="F16" i="3"/>
  <c r="F15" i="3"/>
  <c r="G23" i="7"/>
  <c r="G31" i="7"/>
  <c r="G71" i="7"/>
  <c r="G80" i="7"/>
  <c r="G107" i="7"/>
  <c r="G111" i="7"/>
  <c r="G119" i="7"/>
  <c r="G129" i="7"/>
  <c r="G140" i="7"/>
  <c r="G146" i="7"/>
  <c r="G151" i="7"/>
  <c r="G160" i="7"/>
  <c r="G164" i="7"/>
  <c r="G27" i="7"/>
  <c r="G35" i="7"/>
  <c r="F91" i="7"/>
  <c r="G103" i="7"/>
  <c r="G113" i="7"/>
  <c r="F126" i="7"/>
  <c r="G138" i="7"/>
  <c r="G144" i="7"/>
  <c r="G14" i="7"/>
  <c r="F53" i="7"/>
  <c r="F167" i="7" s="1"/>
  <c r="G19" i="7"/>
  <c r="G65" i="7"/>
  <c r="E14" i="3"/>
  <c r="E13" i="3" s="1"/>
  <c r="G60" i="7"/>
  <c r="E13" i="5"/>
  <c r="D13" i="5" s="1"/>
  <c r="G29" i="3"/>
  <c r="E13" i="8"/>
  <c r="D13" i="8" s="1"/>
  <c r="F37" i="10"/>
  <c r="F40" i="10" s="1"/>
  <c r="G24" i="10"/>
  <c r="G14" i="10"/>
  <c r="G11" i="10"/>
  <c r="I24" i="10"/>
  <c r="I14" i="10"/>
  <c r="H14" i="10" s="1"/>
  <c r="I11" i="10"/>
  <c r="G14" i="3" l="1"/>
  <c r="F14" i="3" s="1"/>
  <c r="G75" i="7"/>
  <c r="F74" i="7"/>
  <c r="G44" i="7"/>
  <c r="G89" i="7"/>
  <c r="G50" i="7"/>
  <c r="G76" i="7"/>
  <c r="G49" i="7"/>
  <c r="G39" i="7"/>
  <c r="G53" i="7"/>
  <c r="G99" i="7"/>
  <c r="G98" i="7" s="1"/>
  <c r="G55" i="7"/>
  <c r="G40" i="7"/>
  <c r="G88" i="7"/>
  <c r="G54" i="7"/>
  <c r="G45" i="7"/>
  <c r="G78" i="7"/>
  <c r="G63" i="7"/>
  <c r="G126" i="7"/>
  <c r="G91" i="7"/>
  <c r="G77" i="7"/>
  <c r="G62" i="7"/>
  <c r="G90" i="7"/>
  <c r="G61" i="7"/>
  <c r="G59" i="7"/>
  <c r="G15" i="7"/>
  <c r="H11" i="10"/>
  <c r="H17" i="10" s="1"/>
  <c r="G28" i="3"/>
  <c r="F29" i="3"/>
  <c r="F18" i="3"/>
  <c r="F83" i="7"/>
  <c r="F58" i="7"/>
  <c r="F169" i="7" s="1"/>
  <c r="F64" i="7"/>
  <c r="F18" i="7"/>
  <c r="F68" i="7"/>
  <c r="F13" i="7"/>
  <c r="F143" i="7"/>
  <c r="F137" i="7"/>
  <c r="F112" i="7"/>
  <c r="F102" i="7"/>
  <c r="F95" i="7"/>
  <c r="F34" i="7"/>
  <c r="F26" i="7"/>
  <c r="F163" i="7"/>
  <c r="F159" i="7"/>
  <c r="F150" i="7"/>
  <c r="F145" i="7"/>
  <c r="F139" i="7"/>
  <c r="F128" i="7"/>
  <c r="F118" i="7"/>
  <c r="F110" i="7"/>
  <c r="F106" i="7"/>
  <c r="F79" i="7"/>
  <c r="F70" i="7"/>
  <c r="F30" i="7"/>
  <c r="F22" i="7"/>
  <c r="F43" i="7"/>
  <c r="F87" i="7"/>
  <c r="F48" i="7"/>
  <c r="F38" i="7"/>
  <c r="G38" i="7" s="1"/>
  <c r="G17" i="10"/>
  <c r="I17" i="10"/>
  <c r="G13" i="3" l="1"/>
  <c r="F13" i="3" s="1"/>
  <c r="F28" i="3"/>
  <c r="G48" i="7"/>
  <c r="G43" i="7"/>
  <c r="G22" i="7"/>
  <c r="G30" i="7"/>
  <c r="G70" i="7"/>
  <c r="G79" i="7"/>
  <c r="G106" i="7"/>
  <c r="G110" i="7"/>
  <c r="G118" i="7"/>
  <c r="G128" i="7"/>
  <c r="G139" i="7"/>
  <c r="G145" i="7"/>
  <c r="G150" i="7"/>
  <c r="G159" i="7"/>
  <c r="G163" i="7"/>
  <c r="G26" i="7"/>
  <c r="G34" i="7"/>
  <c r="G95" i="7"/>
  <c r="G102" i="7"/>
  <c r="G112" i="7"/>
  <c r="G137" i="7"/>
  <c r="G143" i="7"/>
  <c r="G13" i="7"/>
  <c r="G68" i="7"/>
  <c r="G18" i="7"/>
  <c r="G64" i="7"/>
  <c r="G74" i="7"/>
  <c r="G87" i="7"/>
  <c r="G58" i="7"/>
  <c r="G167" i="7" s="1"/>
  <c r="G169" i="7" s="1"/>
  <c r="G83" i="7"/>
  <c r="I31" i="10"/>
  <c r="I32" i="10" l="1"/>
  <c r="H32" i="10" s="1"/>
  <c r="H31" i="10"/>
  <c r="B46" i="8"/>
  <c r="B18" i="8"/>
  <c r="B26" i="8"/>
  <c r="B24" i="8"/>
  <c r="B21" i="8"/>
  <c r="B16" i="8"/>
  <c r="B14" i="8"/>
  <c r="B54" i="8"/>
  <c r="B52" i="8"/>
  <c r="B49" i="8"/>
  <c r="B44" i="8"/>
  <c r="B42" i="8"/>
  <c r="B28" i="8" l="1"/>
  <c r="B13" i="8"/>
  <c r="E95" i="7"/>
  <c r="E118" i="7"/>
  <c r="E128" i="7"/>
  <c r="E139" i="7"/>
  <c r="E112" i="7"/>
  <c r="E145" i="7"/>
  <c r="E150" i="7"/>
  <c r="E159" i="7"/>
  <c r="E163" i="7"/>
  <c r="B41" i="8"/>
  <c r="E43" i="7" l="1"/>
  <c r="E74" i="7"/>
  <c r="E58" i="7"/>
  <c r="E64" i="7"/>
  <c r="E137" i="7"/>
  <c r="E126" i="7"/>
  <c r="E102" i="7"/>
  <c r="E83" i="7"/>
  <c r="E143" i="7"/>
  <c r="E110" i="7"/>
  <c r="E106" i="7"/>
  <c r="E91" i="7"/>
  <c r="E79" i="7"/>
  <c r="E70" i="7"/>
  <c r="E68" i="7"/>
  <c r="E13" i="7"/>
  <c r="E22" i="7"/>
  <c r="E34" i="7"/>
  <c r="E30" i="7"/>
  <c r="E26" i="7"/>
  <c r="E18" i="7"/>
  <c r="E48" i="7"/>
  <c r="E38" i="7"/>
  <c r="E53" i="7"/>
  <c r="E87" i="7"/>
  <c r="B14" i="5" l="1"/>
  <c r="E169" i="7" l="1"/>
  <c r="B13" i="5"/>
  <c r="D35" i="3"/>
  <c r="G40" i="10"/>
  <c r="H40" i="10" s="1"/>
  <c r="F24" i="10"/>
  <c r="F14" i="10"/>
  <c r="F11" i="10"/>
  <c r="D29" i="3" l="1"/>
  <c r="D20" i="3"/>
  <c r="D14" i="3"/>
  <c r="F17" i="10"/>
  <c r="F39" i="10" s="1"/>
  <c r="D13" i="3" l="1"/>
  <c r="F31" i="10"/>
  <c r="D28" i="3"/>
  <c r="F32" i="10" l="1"/>
</calcChain>
</file>

<file path=xl/sharedStrings.xml><?xml version="1.0" encoding="utf-8"?>
<sst xmlns="http://schemas.openxmlformats.org/spreadsheetml/2006/main" count="470" uniqueCount="169">
  <si>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</si>
  <si>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</si>
  <si>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</si>
  <si>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</si>
  <si>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</si>
  <si>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</si>
  <si>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</si>
  <si>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</si>
  <si>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</si>
  <si>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</si>
  <si>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</si>
  <si>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</si>
  <si>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</si>
  <si>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</si>
  <si>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</si>
  <si>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</si>
  <si>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</si>
  <si>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</si>
  <si>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</si>
  <si>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</si>
  <si>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</si>
  <si>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</si>
  <si>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</si>
  <si>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</si>
  <si>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</si>
  <si>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</si>
  <si>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</si>
  <si>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</si>
  <si>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</si>
  <si>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</si>
  <si>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</si>
  <si>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</si>
  <si>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</si>
  <si>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</si>
  <si>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</si>
  <si>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</si>
  <si>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</si>
  <si>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</si>
  <si>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</si>
  <si>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</si>
  <si>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</si>
  <si>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</si>
  <si>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</si>
  <si>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</si>
  <si>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</si>
  <si>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</si>
  <si>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</si>
  <si>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</si>
  <si>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</si>
  <si>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</si>
  <si>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</si>
  <si>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</si>
  <si>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</si>
  <si>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</si>
  <si>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</si>
  <si>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</si>
  <si>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</si>
  <si>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</si>
  <si>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</si>
  <si>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</si>
  <si>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</si>
  <si>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</si>
  <si>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</si>
  <si>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Predsjednik Školskog odbora:</t>
  </si>
  <si>
    <t xml:space="preserve"> </t>
  </si>
  <si>
    <t>Ravnatelj:</t>
  </si>
  <si>
    <t>Milan Đurić</t>
  </si>
  <si>
    <t>Ivica Paić, prof.</t>
  </si>
  <si>
    <t>Prihodi od imovine</t>
  </si>
  <si>
    <t>Prihodi od upravnih i administrativnih 
pristojbi, pristojbi po posebnim propisima i naknada</t>
  </si>
  <si>
    <t>Prihodi od prodaje proizvoda i robe te pruženih usluga i prihoda od donacija</t>
  </si>
  <si>
    <t>Prihodi iz nadležnog proračuna</t>
  </si>
  <si>
    <t>Financijski rashodi</t>
  </si>
  <si>
    <t>Naknade građanima i kućanstvima na temelju osiguranja i druge naknade</t>
  </si>
  <si>
    <t>09 Obrazovanje</t>
  </si>
  <si>
    <t>0912 Osnovno obrazovanje</t>
  </si>
  <si>
    <t>096 Dodatne usluge u obrazovanju</t>
  </si>
  <si>
    <t>098 Usluge obrazovanja koje nisu drugdje
svrstane</t>
  </si>
  <si>
    <t>*0050213</t>
  </si>
  <si>
    <t>OSNOVNA ŠKOLA NEDELIŠĆE</t>
  </si>
  <si>
    <t>ŠKOLSTVO  1013</t>
  </si>
  <si>
    <t>Aktivnost 1013A101301</t>
  </si>
  <si>
    <t>DECENTRALIZIRANJE FUNKCIJE OSNOVNE ŠKOLE</t>
  </si>
  <si>
    <t>Izvor financiranja 44</t>
  </si>
  <si>
    <t>Decentralizirana sredstva</t>
  </si>
  <si>
    <t>Aktivnost 1013A1001304</t>
  </si>
  <si>
    <t>ŠKOLSKA NATJECANJA</t>
  </si>
  <si>
    <t>Izvor financiranja 11</t>
  </si>
  <si>
    <t>Opći prihodi i primici</t>
  </si>
  <si>
    <t>Aktivnost 1013A101330</t>
  </si>
  <si>
    <t>PROJEKT "E-ŠKOLE"</t>
  </si>
  <si>
    <t>Aktivnost 1013A101343</t>
  </si>
  <si>
    <t xml:space="preserve">GRAĐANSKI ODGOJ </t>
  </si>
  <si>
    <t>Aktivnost 1001T100115</t>
  </si>
  <si>
    <t>PROJEKT "ŠKOLSKA SHEMA"</t>
  </si>
  <si>
    <t>Izvor financiranja 51</t>
  </si>
  <si>
    <t xml:space="preserve">Pomoći EU </t>
  </si>
  <si>
    <t>Aktivnost 1001T100103</t>
  </si>
  <si>
    <t>PROJEKT "ŠKOLSKI OBROCI SVIMA"</t>
  </si>
  <si>
    <t>Aktivnost 1001T100117</t>
  </si>
  <si>
    <t>PROJEKT "ŠKOLE JEDNAKIH MOGUĆNOSTI"</t>
  </si>
  <si>
    <t>Opći prihodi i primici  (10%)</t>
  </si>
  <si>
    <t>Pomoći EU (90%)</t>
  </si>
  <si>
    <t>Aktivnost 1013A101319</t>
  </si>
  <si>
    <t>ASISTENT U NASTAVI (SUF. ŽUPANIJE)</t>
  </si>
  <si>
    <t>Izvor financiranja 52</t>
  </si>
  <si>
    <t>Ostale pomoći</t>
  </si>
  <si>
    <t>Aktivnost 1013A101314</t>
  </si>
  <si>
    <t>OSTALI IZDACI ZA OSNOVNE ŠKOLE</t>
  </si>
  <si>
    <t>Izvor financiranja 31</t>
  </si>
  <si>
    <t>Vlastiti prihodi</t>
  </si>
  <si>
    <t>Izvor financiranja 43</t>
  </si>
  <si>
    <t>Ostali prihodi za posebne namjene</t>
  </si>
  <si>
    <t>OSTALI IZDACI ZA OSNOVNE ŠKOLE - MZO</t>
  </si>
  <si>
    <t>Ostale pomoći - MZO</t>
  </si>
  <si>
    <t>OSTALI IZDACI ZA OSNOVNE ŠKOLE - 
PRODUŽENI BORAVAK</t>
  </si>
  <si>
    <t xml:space="preserve">Ostale pomoći </t>
  </si>
  <si>
    <t>Izvor financiranja 61</t>
  </si>
  <si>
    <t>Donacije</t>
  </si>
  <si>
    <t>Izvor financiranja 71</t>
  </si>
  <si>
    <t>Aktivnost 1013K101301</t>
  </si>
  <si>
    <t>ENERGETSKI CERTIFIKAT PŠ PUŠĆINE</t>
  </si>
  <si>
    <t>ENERGETSKA OBNOVA PŠ DUNJKOVEC</t>
  </si>
  <si>
    <t>Pomoći EU</t>
  </si>
  <si>
    <t>IZRADA PROJEKTNE DOKUMENTACIJE ZA IZGRADNJU DVORANE  PŠ DUNJKOVEC</t>
  </si>
  <si>
    <t>Pomoći</t>
  </si>
  <si>
    <t xml:space="preserve">   31 Vlastiti prihodi</t>
  </si>
  <si>
    <t xml:space="preserve">   11 Opći prihodi i primici</t>
  </si>
  <si>
    <t xml:space="preserve">   43 Ostali prihodi za posebne namjene</t>
  </si>
  <si>
    <t xml:space="preserve">   52 Ostale pomoći</t>
  </si>
  <si>
    <t xml:space="preserve">   51  Pomoći EU</t>
  </si>
  <si>
    <t>6 Donacije</t>
  </si>
  <si>
    <t xml:space="preserve">   61 Donacije</t>
  </si>
  <si>
    <t>7 Prihodi od nefinancijske imovine i nadoknade šteta s osnova osiguranja</t>
  </si>
  <si>
    <t xml:space="preserve">   44 Decentralizirana sredstva</t>
  </si>
  <si>
    <t xml:space="preserve">   71 Prihodi od nefinancijske imovine i nadoknade         šteta s osnova osiguranja</t>
  </si>
  <si>
    <t>9 Rezultat</t>
  </si>
  <si>
    <t>Ostali rashodi</t>
  </si>
  <si>
    <t>7 Prihodi od nefinancijske imovine i nadoknade  šteta s osnova osiguranja</t>
  </si>
  <si>
    <t>Plan 2024.</t>
  </si>
  <si>
    <t>ASISTENTI U NASTAVI (SUF. OPĆINE)</t>
  </si>
  <si>
    <t xml:space="preserve">   71 Prihodi od nefinancijske imovine i nadoknade            šteta s osnova osiguranja</t>
  </si>
  <si>
    <t>Sveukupni rashodi</t>
  </si>
  <si>
    <t>Razred 3</t>
  </si>
  <si>
    <t>Razred 4</t>
  </si>
  <si>
    <t>Ukupno 3+4</t>
  </si>
  <si>
    <t xml:space="preserve">   93 Vlastiti prihodi - višak/manjak</t>
  </si>
  <si>
    <t xml:space="preserve">   94 Ostali prihodi za posebne namjene - višak/manjak</t>
  </si>
  <si>
    <t xml:space="preserve">   952 Ostale pomoći - višak/manjak</t>
  </si>
  <si>
    <t>Izvršenje 2023.</t>
  </si>
  <si>
    <t>Rashodi za dodatna ulaganja na nefinancijskoj imovini</t>
  </si>
  <si>
    <t xml:space="preserve">   91 Opći prihodi i primici - višak/manjak</t>
  </si>
  <si>
    <t xml:space="preserve">   951 Pomoći EU - višak/manjak</t>
  </si>
  <si>
    <t xml:space="preserve">   96 Donacije - višak/manjak</t>
  </si>
  <si>
    <t xml:space="preserve">   97 Prihodi od nef.imovine - višak/manjak</t>
  </si>
  <si>
    <t>1. IZRADA PROJEKTNO-TEHNIČKE DOKUMENTACIJE ZA IZGRADNJU NOVE  ENERGETSKI UČINKOVITE ZGRADE OSNOVNE ŠKOLE  NEDELIŠĆE</t>
  </si>
  <si>
    <t>2. USLUGA PRIPREME POSTUPKA JAVNE NABAVE ZA IZVOĐENJE RADOVA NA IZGRADNJI NOVE ENERGETSKI UČINKOVITE ZGRADE OSNOVNE ŠKOLE NEDELIŠĆE</t>
  </si>
  <si>
    <t>3. USLUGA REVIDENTA ZA KONTROLU GLAVNOG PROJEKTA ZA IZGRADNJU NOVE ENERGETSKI UČINKOVITE ZGRADE OSNOVNE ŠKOLE NEDELIŠĆE</t>
  </si>
  <si>
    <t>Izmjene i dopune 
za 2024.</t>
  </si>
  <si>
    <t>IZMJENE I DOPUNE FINANCIJSKOG PLANA OSNOVNE ŠKOLE NEDELIŠĆE
 ZA 2024. GODINU.</t>
  </si>
  <si>
    <t>IZMJENE I DOPUNE FINANCIJSKOG PLANA OSNOVNE ŠKOLE NEDELIŠĆE
ZA 2024. GODINU</t>
  </si>
  <si>
    <t>IZMJENE I DOPUNE FINANCIJSKOG PLANA OSNOVNE ŠKOLE NEDELIŠĆE 
ZA 2024. GODINU</t>
  </si>
  <si>
    <t>Izmjene i dopune
za 2024.</t>
  </si>
  <si>
    <t>IZMJENE I DOPUNE FINANCIJSKOG PLANA OSNOVNE ŠKOLE NEDELIŠĆE
 ZA 2024. GODINU</t>
  </si>
  <si>
    <t>Povećanje / smanjenje</t>
  </si>
  <si>
    <t xml:space="preserve"> Povećanje / smanjenje</t>
  </si>
  <si>
    <t>Smanjenje /
povećanje</t>
  </si>
  <si>
    <t>U Nedelišću,  16. prosinca 2024.</t>
  </si>
  <si>
    <t>U Nedelišću,   16.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</si>
</sst>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i/>
      <sz val="9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4"/>
      <name val="Calibri Light"/>
      <family val="2"/>
      <charset val="238"/>
      <scheme val="maj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2" fillId="0" borderId="0"/>
  </cellStyleXfs>
  <cellXfs count="17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4" fillId="0" borderId="0" xfId="0" applyNumberFormat="1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" fontId="4" fillId="6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7" fillId="3" borderId="3" xfId="0" applyNumberFormat="1" applyFont="1" applyFill="1" applyBorder="1" applyAlignment="1">
      <alignment horizontal="right"/>
    </xf>
    <xf numFmtId="3" fontId="7" fillId="6" borderId="3" xfId="0" applyNumberFormat="1" applyFont="1" applyFill="1" applyBorder="1" applyAlignment="1">
      <alignment horizontal="right"/>
    </xf>
    <xf numFmtId="0" fontId="6" fillId="3" borderId="3" xfId="0" applyNumberFormat="1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1" fontId="9" fillId="2" borderId="3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/>
    <xf numFmtId="3" fontId="1" fillId="0" borderId="0" xfId="0" applyNumberFormat="1" applyFont="1"/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9" fillId="2" borderId="3" xfId="0" quotePrefix="1" applyNumberFormat="1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/>
    </xf>
    <xf numFmtId="0" fontId="6" fillId="7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5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/>
    </xf>
    <xf numFmtId="0" fontId="7" fillId="0" borderId="0" xfId="0" applyFont="1"/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6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8" fillId="0" borderId="3" xfId="0" applyNumberFormat="1" applyFont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left" vertical="center" wrapText="1"/>
    </xf>
    <xf numFmtId="4" fontId="7" fillId="8" borderId="4" xfId="0" applyNumberFormat="1" applyFont="1" applyFill="1" applyBorder="1" applyAlignment="1">
      <alignment horizontal="right"/>
    </xf>
    <xf numFmtId="3" fontId="7" fillId="8" borderId="4" xfId="0" applyNumberFormat="1" applyFont="1" applyFill="1" applyBorder="1" applyAlignment="1">
      <alignment horizontal="right"/>
    </xf>
    <xf numFmtId="4" fontId="7" fillId="0" borderId="0" xfId="0" applyNumberFormat="1" applyFont="1"/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3" fontId="8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1" fontId="8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/>
    <xf numFmtId="3" fontId="6" fillId="2" borderId="3" xfId="0" applyNumberFormat="1" applyFont="1" applyFill="1" applyBorder="1"/>
    <xf numFmtId="4" fontId="6" fillId="3" borderId="3" xfId="0" applyNumberFormat="1" applyFont="1" applyFill="1" applyBorder="1"/>
    <xf numFmtId="3" fontId="6" fillId="3" borderId="3" xfId="0" applyNumberFormat="1" applyFont="1" applyFill="1" applyBorder="1"/>
    <xf numFmtId="0" fontId="10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</cellXfs>
  <cellStyles count="3">
    <cellStyle name="Normalno" xfId="0" builtinId="0"/>
    <cellStyle name="Normalno 3 2" xfId="1" xr:uid="{7DCCE8D6-4168-48E2-ABA3-C282A6792815}"/>
    <cellStyle name="Obično_List4" xfId="2" xr:uid="{A8F3E139-6640-43C5-8083-DF75557FC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zoomScale="90" zoomScaleNormal="90" workbookViewId="0">
      <selection activeCell="A43" sqref="A43:XFD43"/>
    </sheetView>
  </sheetViews>
  <sheetFormatPr defaultColWidth="8.85546875" defaultRowHeight="15" x14ac:dyDescent="0.25"/>
  <cols>
    <col min="1" max="2" width="8.85546875" style="5"/>
    <col min="3" max="3" width="8.85546875" style="5" customWidth="1"/>
    <col min="4" max="4" width="8.85546875" style="5"/>
    <col min="5" max="5" width="32.5703125" style="5" customWidth="1"/>
    <col min="6" max="6" width="20.7109375" style="17" customWidth="1"/>
    <col min="7" max="7" width="20.7109375" style="5" customWidth="1"/>
    <col min="8" max="8" width="19.85546875" style="5" customWidth="1"/>
    <col min="9" max="9" width="20.7109375" style="17" customWidth="1"/>
    <col min="10" max="16384" width="8.85546875" style="5"/>
  </cols>
  <sheetData>
    <row r="1" spans="1:9" s="1" customFormat="1" ht="18" customHeight="1" x14ac:dyDescent="0.25">
      <c r="A1" s="1" t="s">
        <v>79</v>
      </c>
      <c r="F1" s="2"/>
      <c r="I1" s="2"/>
    </row>
    <row r="3" spans="1:9" ht="32.25" customHeight="1" x14ac:dyDescent="0.25">
      <c r="A3" s="143" t="s">
        <v>159</v>
      </c>
      <c r="B3" s="143"/>
      <c r="C3" s="143"/>
      <c r="D3" s="143"/>
      <c r="E3" s="143"/>
      <c r="F3" s="143"/>
      <c r="G3" s="143"/>
      <c r="H3" s="143"/>
      <c r="I3" s="143"/>
    </row>
    <row r="4" spans="1:9" ht="10.5" customHeight="1" x14ac:dyDescent="0.25">
      <c r="A4" s="3"/>
      <c r="B4" s="3"/>
      <c r="C4" s="3"/>
      <c r="D4" s="3"/>
      <c r="E4" s="3"/>
      <c r="F4" s="4"/>
      <c r="G4" s="3"/>
      <c r="H4" s="3"/>
      <c r="I4" s="4"/>
    </row>
    <row r="5" spans="1:9" ht="15.75" x14ac:dyDescent="0.25">
      <c r="A5" s="143" t="s">
        <v>18</v>
      </c>
      <c r="B5" s="143"/>
      <c r="C5" s="143"/>
      <c r="D5" s="143"/>
      <c r="E5" s="143"/>
      <c r="F5" s="143"/>
      <c r="G5" s="154"/>
      <c r="H5" s="154"/>
      <c r="I5" s="154"/>
    </row>
    <row r="6" spans="1:9" ht="11.25" customHeight="1" x14ac:dyDescent="0.25">
      <c r="A6" s="3"/>
      <c r="B6" s="3"/>
      <c r="C6" s="3"/>
      <c r="D6" s="3"/>
      <c r="E6" s="3"/>
      <c r="F6" s="4"/>
      <c r="G6" s="3"/>
      <c r="H6" s="3"/>
      <c r="I6" s="4"/>
    </row>
    <row r="7" spans="1:9" ht="15.75" x14ac:dyDescent="0.25">
      <c r="A7" s="143" t="s">
        <v>25</v>
      </c>
      <c r="B7" s="144"/>
      <c r="C7" s="144"/>
      <c r="D7" s="144"/>
      <c r="E7" s="144"/>
      <c r="F7" s="144"/>
      <c r="G7" s="144"/>
      <c r="H7" s="144"/>
      <c r="I7" s="144"/>
    </row>
    <row r="8" spans="1:9" ht="13.5" customHeight="1" x14ac:dyDescent="0.3">
      <c r="A8" s="119"/>
      <c r="B8" s="120"/>
      <c r="C8" s="120"/>
      <c r="D8" s="120"/>
      <c r="E8" s="121"/>
      <c r="F8" s="122"/>
      <c r="G8" s="90"/>
      <c r="H8" s="90"/>
      <c r="I8" s="122"/>
    </row>
    <row r="9" spans="1:9" ht="25.5" x14ac:dyDescent="0.25">
      <c r="A9" s="6"/>
      <c r="B9" s="7"/>
      <c r="C9" s="7"/>
      <c r="D9" s="8"/>
      <c r="E9" s="9"/>
      <c r="F9" s="10" t="s">
        <v>149</v>
      </c>
      <c r="G9" s="11" t="s">
        <v>139</v>
      </c>
      <c r="H9" s="11" t="s">
        <v>164</v>
      </c>
      <c r="I9" s="10" t="s">
        <v>158</v>
      </c>
    </row>
    <row r="10" spans="1:9" s="123" customFormat="1" ht="15" customHeight="1" x14ac:dyDescent="0.25">
      <c r="A10" s="148">
        <v>1</v>
      </c>
      <c r="B10" s="149"/>
      <c r="C10" s="149"/>
      <c r="D10" s="149"/>
      <c r="E10" s="150"/>
      <c r="F10" s="70">
        <v>2</v>
      </c>
      <c r="G10" s="70">
        <v>3</v>
      </c>
      <c r="H10" s="70">
        <v>4</v>
      </c>
      <c r="I10" s="70">
        <v>5</v>
      </c>
    </row>
    <row r="11" spans="1:9" x14ac:dyDescent="0.25">
      <c r="A11" s="145" t="s">
        <v>0</v>
      </c>
      <c r="B11" s="142"/>
      <c r="C11" s="142"/>
      <c r="D11" s="142"/>
      <c r="E11" s="155"/>
      <c r="F11" s="12">
        <f t="shared" ref="F11" si="0">F12+F13</f>
        <v>2033619.75</v>
      </c>
      <c r="G11" s="87">
        <f t="shared" ref="G11" si="1">G12+G13</f>
        <v>2717535</v>
      </c>
      <c r="H11" s="87">
        <f>I11-G11</f>
        <v>-129338</v>
      </c>
      <c r="I11" s="12">
        <f t="shared" ref="I11" si="2">I12+I13</f>
        <v>2588197</v>
      </c>
    </row>
    <row r="12" spans="1:9" x14ac:dyDescent="0.25">
      <c r="A12" s="156" t="s">
        <v>31</v>
      </c>
      <c r="B12" s="157"/>
      <c r="C12" s="157"/>
      <c r="D12" s="157"/>
      <c r="E12" s="153"/>
      <c r="F12" s="13">
        <v>2033427.15</v>
      </c>
      <c r="G12" s="91">
        <v>2717342</v>
      </c>
      <c r="H12" s="91">
        <f t="shared" ref="H12:H13" si="3">I12-G12</f>
        <v>-129338</v>
      </c>
      <c r="I12" s="13">
        <v>2588004</v>
      </c>
    </row>
    <row r="13" spans="1:9" x14ac:dyDescent="0.25">
      <c r="A13" s="152" t="s">
        <v>32</v>
      </c>
      <c r="B13" s="153"/>
      <c r="C13" s="153"/>
      <c r="D13" s="153"/>
      <c r="E13" s="153"/>
      <c r="F13" s="13">
        <v>192.6</v>
      </c>
      <c r="G13" s="91">
        <v>193</v>
      </c>
      <c r="H13" s="91">
        <f t="shared" si="3"/>
        <v>0</v>
      </c>
      <c r="I13" s="13">
        <v>193</v>
      </c>
    </row>
    <row r="14" spans="1:9" x14ac:dyDescent="0.25">
      <c r="A14" s="14" t="s">
        <v>1</v>
      </c>
      <c r="B14" s="112"/>
      <c r="C14" s="112"/>
      <c r="D14" s="112"/>
      <c r="E14" s="112"/>
      <c r="F14" s="12">
        <f t="shared" ref="F14" si="4">F15+F16</f>
        <v>2035064.1400000001</v>
      </c>
      <c r="G14" s="87">
        <f t="shared" ref="G14" si="5">G15+G16</f>
        <v>2741000</v>
      </c>
      <c r="H14" s="87">
        <f>I14-G14</f>
        <v>-158016</v>
      </c>
      <c r="I14" s="12">
        <f t="shared" ref="I14" si="6">I15+I16</f>
        <v>2582984</v>
      </c>
    </row>
    <row r="15" spans="1:9" x14ac:dyDescent="0.25">
      <c r="A15" s="158" t="s">
        <v>33</v>
      </c>
      <c r="B15" s="157"/>
      <c r="C15" s="157"/>
      <c r="D15" s="157"/>
      <c r="E15" s="157"/>
      <c r="F15" s="13">
        <v>1935543.07</v>
      </c>
      <c r="G15" s="91">
        <v>2193335</v>
      </c>
      <c r="H15" s="91">
        <f>I15-G15</f>
        <v>274874</v>
      </c>
      <c r="I15" s="13">
        <v>2468209</v>
      </c>
    </row>
    <row r="16" spans="1:9" x14ac:dyDescent="0.25">
      <c r="A16" s="152" t="s">
        <v>34</v>
      </c>
      <c r="B16" s="153"/>
      <c r="C16" s="153"/>
      <c r="D16" s="153"/>
      <c r="E16" s="153"/>
      <c r="F16" s="13">
        <v>99521.07</v>
      </c>
      <c r="G16" s="91">
        <v>547665</v>
      </c>
      <c r="H16" s="91">
        <f>I16-G16</f>
        <v>-432890</v>
      </c>
      <c r="I16" s="13">
        <v>114775</v>
      </c>
    </row>
    <row r="17" spans="1:9" x14ac:dyDescent="0.25">
      <c r="A17" s="141" t="s">
        <v>55</v>
      </c>
      <c r="B17" s="142"/>
      <c r="C17" s="142"/>
      <c r="D17" s="142"/>
      <c r="E17" s="142"/>
      <c r="F17" s="12">
        <f t="shared" ref="F17" si="7">F11-F14</f>
        <v>-1444.3900000001304</v>
      </c>
      <c r="G17" s="87">
        <f t="shared" ref="G17:H17" si="8">G11-G14</f>
        <v>-23465</v>
      </c>
      <c r="H17" s="87">
        <f t="shared" si="8"/>
        <v>28678</v>
      </c>
      <c r="I17" s="12">
        <f t="shared" ref="I17" si="9">I11-I14</f>
        <v>5213</v>
      </c>
    </row>
    <row r="18" spans="1:9" ht="13.5" customHeight="1" x14ac:dyDescent="0.25">
      <c r="A18" s="3"/>
      <c r="B18" s="124"/>
      <c r="C18" s="124"/>
      <c r="D18" s="124"/>
      <c r="E18" s="124"/>
      <c r="F18" s="106"/>
      <c r="G18" s="92"/>
      <c r="H18" s="92"/>
      <c r="I18" s="106"/>
    </row>
    <row r="19" spans="1:9" ht="15.75" x14ac:dyDescent="0.25">
      <c r="A19" s="143" t="s">
        <v>26</v>
      </c>
      <c r="B19" s="144"/>
      <c r="C19" s="144"/>
      <c r="D19" s="144"/>
      <c r="E19" s="144"/>
      <c r="F19" s="144"/>
      <c r="G19" s="144"/>
      <c r="H19" s="144"/>
      <c r="I19" s="144"/>
    </row>
    <row r="20" spans="1:9" ht="12" customHeight="1" x14ac:dyDescent="0.25">
      <c r="A20" s="3"/>
      <c r="B20" s="124"/>
      <c r="C20" s="124"/>
      <c r="D20" s="124"/>
      <c r="E20" s="124"/>
      <c r="F20" s="106"/>
      <c r="G20" s="92"/>
      <c r="H20" s="92"/>
      <c r="I20" s="106"/>
    </row>
    <row r="21" spans="1:9" ht="25.5" x14ac:dyDescent="0.25">
      <c r="A21" s="6"/>
      <c r="B21" s="7"/>
      <c r="C21" s="7"/>
      <c r="D21" s="8"/>
      <c r="E21" s="9"/>
      <c r="F21" s="10" t="s">
        <v>149</v>
      </c>
      <c r="G21" s="11" t="s">
        <v>139</v>
      </c>
      <c r="H21" s="11" t="s">
        <v>164</v>
      </c>
      <c r="I21" s="10" t="s">
        <v>158</v>
      </c>
    </row>
    <row r="22" spans="1:9" x14ac:dyDescent="0.25">
      <c r="A22" s="152" t="s">
        <v>35</v>
      </c>
      <c r="B22" s="153"/>
      <c r="C22" s="153"/>
      <c r="D22" s="153"/>
      <c r="E22" s="153"/>
      <c r="F22" s="13"/>
      <c r="G22" s="91"/>
      <c r="H22" s="91"/>
      <c r="I22" s="13"/>
    </row>
    <row r="23" spans="1:9" x14ac:dyDescent="0.25">
      <c r="A23" s="152" t="s">
        <v>36</v>
      </c>
      <c r="B23" s="153"/>
      <c r="C23" s="153"/>
      <c r="D23" s="153"/>
      <c r="E23" s="153"/>
      <c r="F23" s="13"/>
      <c r="G23" s="91"/>
      <c r="H23" s="91"/>
      <c r="I23" s="13"/>
    </row>
    <row r="24" spans="1:9" x14ac:dyDescent="0.25">
      <c r="A24" s="141" t="s">
        <v>2</v>
      </c>
      <c r="B24" s="142"/>
      <c r="C24" s="142"/>
      <c r="D24" s="142"/>
      <c r="E24" s="142"/>
      <c r="F24" s="12">
        <f t="shared" ref="F24" si="10">F22-F23</f>
        <v>0</v>
      </c>
      <c r="G24" s="87">
        <f t="shared" ref="G24" si="11">G22-G23</f>
        <v>0</v>
      </c>
      <c r="H24" s="87"/>
      <c r="I24" s="12">
        <f t="shared" ref="I24" si="12">I22-I23</f>
        <v>0</v>
      </c>
    </row>
    <row r="25" spans="1:9" x14ac:dyDescent="0.25">
      <c r="A25" s="141" t="s">
        <v>56</v>
      </c>
      <c r="B25" s="142"/>
      <c r="C25" s="142"/>
      <c r="D25" s="142"/>
      <c r="E25" s="142"/>
      <c r="F25" s="12">
        <v>0</v>
      </c>
      <c r="G25" s="87">
        <v>0</v>
      </c>
      <c r="H25" s="87">
        <v>0</v>
      </c>
      <c r="I25" s="12">
        <v>0</v>
      </c>
    </row>
    <row r="26" spans="1:9" ht="13.5" customHeight="1" x14ac:dyDescent="0.25">
      <c r="A26" s="125"/>
      <c r="B26" s="124"/>
      <c r="C26" s="124"/>
      <c r="D26" s="124"/>
      <c r="E26" s="124"/>
      <c r="F26" s="106"/>
      <c r="G26" s="92"/>
      <c r="H26" s="92"/>
      <c r="I26" s="106"/>
    </row>
    <row r="27" spans="1:9" ht="15.75" x14ac:dyDescent="0.25">
      <c r="A27" s="143" t="s">
        <v>57</v>
      </c>
      <c r="B27" s="144"/>
      <c r="C27" s="144"/>
      <c r="D27" s="144"/>
      <c r="E27" s="144"/>
      <c r="F27" s="144"/>
      <c r="G27" s="144"/>
      <c r="H27" s="144"/>
      <c r="I27" s="144"/>
    </row>
    <row r="28" spans="1:9" ht="15.75" x14ac:dyDescent="0.25">
      <c r="A28" s="110"/>
      <c r="B28" s="111"/>
      <c r="C28" s="111"/>
      <c r="D28" s="111"/>
      <c r="E28" s="111"/>
      <c r="F28" s="126"/>
      <c r="G28" s="111"/>
      <c r="H28" s="111"/>
      <c r="I28" s="126"/>
    </row>
    <row r="29" spans="1:9" ht="25.5" x14ac:dyDescent="0.25">
      <c r="A29" s="6"/>
      <c r="B29" s="7"/>
      <c r="C29" s="7"/>
      <c r="D29" s="8"/>
      <c r="E29" s="9"/>
      <c r="F29" s="10" t="s">
        <v>149</v>
      </c>
      <c r="G29" s="11" t="s">
        <v>139</v>
      </c>
      <c r="H29" s="11" t="s">
        <v>164</v>
      </c>
      <c r="I29" s="10" t="s">
        <v>158</v>
      </c>
    </row>
    <row r="30" spans="1:9" ht="15" customHeight="1" x14ac:dyDescent="0.25">
      <c r="A30" s="136" t="s">
        <v>58</v>
      </c>
      <c r="B30" s="137"/>
      <c r="C30" s="137"/>
      <c r="D30" s="137"/>
      <c r="E30" s="138"/>
      <c r="F30" s="15">
        <v>45527.95</v>
      </c>
      <c r="G30" s="93">
        <v>23465</v>
      </c>
      <c r="H30" s="93">
        <f>I30-G30</f>
        <v>20618.559999999998</v>
      </c>
      <c r="I30" s="127">
        <v>44083.56</v>
      </c>
    </row>
    <row r="31" spans="1:9" ht="15" customHeight="1" x14ac:dyDescent="0.25">
      <c r="A31" s="141" t="s">
        <v>59</v>
      </c>
      <c r="B31" s="142"/>
      <c r="C31" s="142"/>
      <c r="D31" s="142"/>
      <c r="E31" s="142"/>
      <c r="F31" s="16">
        <f>F17</f>
        <v>-1444.3900000001304</v>
      </c>
      <c r="G31" s="94">
        <v>23465</v>
      </c>
      <c r="H31" s="94">
        <f>I31-G31</f>
        <v>-18252</v>
      </c>
      <c r="I31" s="128">
        <f>I17</f>
        <v>5213</v>
      </c>
    </row>
    <row r="32" spans="1:9" ht="42" customHeight="1" x14ac:dyDescent="0.25">
      <c r="A32" s="145" t="s">
        <v>60</v>
      </c>
      <c r="B32" s="146"/>
      <c r="C32" s="146"/>
      <c r="D32" s="146"/>
      <c r="E32" s="147"/>
      <c r="F32" s="16">
        <f>F30+F31</f>
        <v>44083.559999999867</v>
      </c>
      <c r="G32" s="94">
        <v>0</v>
      </c>
      <c r="H32" s="94">
        <f>I32-G32</f>
        <v>49296.56</v>
      </c>
      <c r="I32" s="128">
        <f>I30+I31</f>
        <v>49296.56</v>
      </c>
    </row>
    <row r="33" spans="1:9" ht="15.75" x14ac:dyDescent="0.25">
      <c r="A33" s="110"/>
      <c r="B33" s="111"/>
      <c r="C33" s="111"/>
      <c r="D33" s="111"/>
      <c r="E33" s="111"/>
      <c r="F33" s="126"/>
      <c r="G33" s="111"/>
      <c r="H33" s="111"/>
      <c r="I33" s="126"/>
    </row>
    <row r="34" spans="1:9" ht="15.75" x14ac:dyDescent="0.25">
      <c r="A34" s="143" t="s">
        <v>54</v>
      </c>
      <c r="B34" s="143"/>
      <c r="C34" s="143"/>
      <c r="D34" s="143"/>
      <c r="E34" s="143"/>
      <c r="F34" s="143"/>
      <c r="G34" s="143"/>
      <c r="H34" s="143"/>
      <c r="I34" s="143"/>
    </row>
    <row r="35" spans="1:9" ht="18.75" x14ac:dyDescent="0.25">
      <c r="A35" s="125"/>
      <c r="B35" s="124"/>
      <c r="C35" s="124"/>
      <c r="D35" s="124"/>
      <c r="E35" s="124"/>
      <c r="F35" s="106"/>
      <c r="G35" s="92"/>
      <c r="H35" s="92"/>
      <c r="I35" s="106"/>
    </row>
    <row r="36" spans="1:9" ht="25.5" x14ac:dyDescent="0.25">
      <c r="A36" s="6"/>
      <c r="B36" s="7"/>
      <c r="C36" s="7"/>
      <c r="D36" s="8"/>
      <c r="E36" s="9"/>
      <c r="F36" s="10" t="s">
        <v>149</v>
      </c>
      <c r="G36" s="11" t="s">
        <v>139</v>
      </c>
      <c r="H36" s="11" t="s">
        <v>164</v>
      </c>
      <c r="I36" s="10" t="s">
        <v>158</v>
      </c>
    </row>
    <row r="37" spans="1:9" x14ac:dyDescent="0.25">
      <c r="A37" s="136" t="s">
        <v>58</v>
      </c>
      <c r="B37" s="137"/>
      <c r="C37" s="137"/>
      <c r="D37" s="137"/>
      <c r="E37" s="138"/>
      <c r="F37" s="15">
        <f>F30</f>
        <v>45527.95</v>
      </c>
      <c r="G37" s="93">
        <v>32103</v>
      </c>
      <c r="H37" s="93">
        <f>I37-G37</f>
        <v>11980.559999999998</v>
      </c>
      <c r="I37" s="127">
        <v>44083.56</v>
      </c>
    </row>
    <row r="38" spans="1:9" ht="28.5" customHeight="1" x14ac:dyDescent="0.25">
      <c r="A38" s="136" t="s">
        <v>61</v>
      </c>
      <c r="B38" s="137"/>
      <c r="C38" s="137"/>
      <c r="D38" s="137"/>
      <c r="E38" s="138"/>
      <c r="F38" s="15">
        <v>1444.39</v>
      </c>
      <c r="G38" s="93">
        <v>23465</v>
      </c>
      <c r="H38" s="93">
        <f>I38-G38</f>
        <v>-23465</v>
      </c>
      <c r="I38" s="127">
        <v>0</v>
      </c>
    </row>
    <row r="39" spans="1:9" x14ac:dyDescent="0.25">
      <c r="A39" s="136" t="s">
        <v>62</v>
      </c>
      <c r="B39" s="139"/>
      <c r="C39" s="139"/>
      <c r="D39" s="139"/>
      <c r="E39" s="140"/>
      <c r="F39" s="15">
        <f>F17</f>
        <v>-1444.3900000001304</v>
      </c>
      <c r="G39" s="93">
        <v>0</v>
      </c>
      <c r="H39" s="93"/>
      <c r="I39" s="127">
        <v>5213</v>
      </c>
    </row>
    <row r="40" spans="1:9" ht="15" customHeight="1" x14ac:dyDescent="0.25">
      <c r="A40" s="141" t="s">
        <v>59</v>
      </c>
      <c r="B40" s="142"/>
      <c r="C40" s="142"/>
      <c r="D40" s="142"/>
      <c r="E40" s="142"/>
      <c r="F40" s="16">
        <f>F37-F38</f>
        <v>44083.56</v>
      </c>
      <c r="G40" s="94">
        <f t="shared" ref="G40" si="13">G37-G38+G39</f>
        <v>8638</v>
      </c>
      <c r="H40" s="94">
        <f>I40-G40</f>
        <v>40658.559999999998</v>
      </c>
      <c r="I40" s="128">
        <f>I37-I38+I39</f>
        <v>49296.56</v>
      </c>
    </row>
    <row r="41" spans="1:9" ht="17.25" customHeight="1" x14ac:dyDescent="0.25"/>
    <row r="43" spans="1:9" x14ac:dyDescent="0.25">
      <c r="A43" s="5" t="s">
        <v>167</v>
      </c>
    </row>
    <row r="45" spans="1:9" x14ac:dyDescent="0.25">
      <c r="A45" s="151" t="s">
        <v>63</v>
      </c>
      <c r="B45" s="151"/>
      <c r="C45" s="151"/>
      <c r="D45" s="5" t="s">
        <v>64</v>
      </c>
      <c r="I45" s="17" t="s">
        <v>65</v>
      </c>
    </row>
    <row r="46" spans="1:9" x14ac:dyDescent="0.25">
      <c r="A46" s="5" t="s">
        <v>66</v>
      </c>
      <c r="C46" s="5" t="s">
        <v>64</v>
      </c>
      <c r="D46" s="5" t="s">
        <v>64</v>
      </c>
      <c r="I46" s="17" t="s">
        <v>67</v>
      </c>
    </row>
  </sheetData>
  <mergeCells count="25">
    <mergeCell ref="A10:E10"/>
    <mergeCell ref="A45:C45"/>
    <mergeCell ref="A23:E23"/>
    <mergeCell ref="A3:I3"/>
    <mergeCell ref="A5:I5"/>
    <mergeCell ref="A7:I7"/>
    <mergeCell ref="A11:E11"/>
    <mergeCell ref="A12:E12"/>
    <mergeCell ref="A13:E13"/>
    <mergeCell ref="A15:E15"/>
    <mergeCell ref="A16:E16"/>
    <mergeCell ref="A17:E17"/>
    <mergeCell ref="A19:I19"/>
    <mergeCell ref="A22:E22"/>
    <mergeCell ref="A24:E24"/>
    <mergeCell ref="A25:E25"/>
    <mergeCell ref="A37:E37"/>
    <mergeCell ref="A38:E38"/>
    <mergeCell ref="A39:E39"/>
    <mergeCell ref="A40:E40"/>
    <mergeCell ref="A27:I27"/>
    <mergeCell ref="A30:E30"/>
    <mergeCell ref="A31:E31"/>
    <mergeCell ref="A32:E32"/>
    <mergeCell ref="A34:I34"/>
  </mergeCells>
  <pageMargins left="0.31496062992125984" right="0.31496062992125984" top="0.15748031496062992" bottom="0.15748031496062992" header="0.31496062992125984" footer="0.31496062992125984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zoomScale="90" zoomScaleNormal="90" workbookViewId="0">
      <selection activeCell="G33" sqref="G33"/>
    </sheetView>
  </sheetViews>
  <sheetFormatPr defaultColWidth="9.140625" defaultRowHeight="15" x14ac:dyDescent="0.25"/>
  <cols>
    <col min="1" max="1" width="7.42578125" style="5" bestFit="1" customWidth="1"/>
    <col min="2" max="2" width="8.42578125" style="5" bestFit="1" customWidth="1"/>
    <col min="3" max="3" width="57.140625" style="5" customWidth="1"/>
    <col min="4" max="4" width="20.7109375" style="17" customWidth="1"/>
    <col min="5" max="6" width="20.7109375" style="5" customWidth="1"/>
    <col min="7" max="7" width="20.7109375" style="17" customWidth="1"/>
    <col min="8" max="16384" width="9.140625" style="5"/>
  </cols>
  <sheetData>
    <row r="1" spans="1:7" s="1" customFormat="1" ht="18" customHeight="1" x14ac:dyDescent="0.25">
      <c r="A1" s="1" t="s">
        <v>79</v>
      </c>
      <c r="D1" s="2"/>
      <c r="E1" s="2"/>
      <c r="F1" s="2"/>
      <c r="G1" s="2"/>
    </row>
    <row r="2" spans="1:7" x14ac:dyDescent="0.25">
      <c r="E2" s="17"/>
      <c r="F2" s="17"/>
    </row>
    <row r="3" spans="1:7" ht="34.5" customHeight="1" x14ac:dyDescent="0.25">
      <c r="A3" s="143" t="s">
        <v>160</v>
      </c>
      <c r="B3" s="143"/>
      <c r="C3" s="143"/>
      <c r="D3" s="143"/>
      <c r="E3" s="143"/>
      <c r="F3" s="143"/>
      <c r="G3" s="143"/>
    </row>
    <row r="4" spans="1:7" ht="13.5" customHeight="1" x14ac:dyDescent="0.25">
      <c r="A4" s="18"/>
      <c r="B4" s="18"/>
      <c r="C4" s="18"/>
      <c r="D4" s="19"/>
      <c r="E4" s="18"/>
      <c r="F4" s="18"/>
      <c r="G4" s="19"/>
    </row>
    <row r="5" spans="1:7" ht="15.75" customHeight="1" x14ac:dyDescent="0.25">
      <c r="A5" s="162" t="s">
        <v>18</v>
      </c>
      <c r="B5" s="162"/>
      <c r="C5" s="162"/>
      <c r="D5" s="162"/>
      <c r="E5" s="162"/>
      <c r="F5" s="162"/>
      <c r="G5" s="162"/>
    </row>
    <row r="6" spans="1:7" ht="12.75" customHeight="1" x14ac:dyDescent="0.25">
      <c r="A6" s="18"/>
      <c r="B6" s="18"/>
      <c r="C6" s="18"/>
      <c r="D6" s="19"/>
      <c r="E6" s="18"/>
      <c r="F6" s="18"/>
      <c r="G6" s="19"/>
    </row>
    <row r="7" spans="1:7" ht="18" customHeight="1" x14ac:dyDescent="0.25">
      <c r="A7" s="162" t="s">
        <v>4</v>
      </c>
      <c r="B7" s="162"/>
      <c r="C7" s="162"/>
      <c r="D7" s="162"/>
      <c r="E7" s="162"/>
      <c r="F7" s="162"/>
      <c r="G7" s="162"/>
    </row>
    <row r="8" spans="1:7" ht="12" customHeight="1" x14ac:dyDescent="0.25">
      <c r="A8" s="18"/>
      <c r="B8" s="18"/>
      <c r="C8" s="18"/>
      <c r="D8" s="19"/>
      <c r="E8" s="18"/>
      <c r="F8" s="18"/>
      <c r="G8" s="19"/>
    </row>
    <row r="9" spans="1:7" ht="15.75" customHeight="1" x14ac:dyDescent="0.25">
      <c r="A9" s="162" t="s">
        <v>37</v>
      </c>
      <c r="B9" s="162"/>
      <c r="C9" s="162"/>
      <c r="D9" s="162"/>
      <c r="E9" s="162"/>
      <c r="F9" s="162"/>
      <c r="G9" s="162"/>
    </row>
    <row r="11" spans="1:7" ht="25.5" x14ac:dyDescent="0.25">
      <c r="A11" s="20" t="s">
        <v>5</v>
      </c>
      <c r="B11" s="21" t="s">
        <v>6</v>
      </c>
      <c r="C11" s="21" t="s">
        <v>3</v>
      </c>
      <c r="D11" s="21" t="s">
        <v>149</v>
      </c>
      <c r="E11" s="21" t="s">
        <v>139</v>
      </c>
      <c r="F11" s="21" t="s">
        <v>165</v>
      </c>
      <c r="G11" s="21" t="s">
        <v>158</v>
      </c>
    </row>
    <row r="12" spans="1:7" s="72" customFormat="1" ht="15" customHeight="1" x14ac:dyDescent="0.2">
      <c r="A12" s="159">
        <v>1</v>
      </c>
      <c r="B12" s="160"/>
      <c r="C12" s="161"/>
      <c r="D12" s="114">
        <v>2</v>
      </c>
      <c r="E12" s="114">
        <v>3</v>
      </c>
      <c r="F12" s="114">
        <v>4</v>
      </c>
      <c r="G12" s="114">
        <v>5</v>
      </c>
    </row>
    <row r="13" spans="1:7" x14ac:dyDescent="0.25">
      <c r="A13" s="22"/>
      <c r="B13" s="23"/>
      <c r="C13" s="24" t="s">
        <v>0</v>
      </c>
      <c r="D13" s="25">
        <f>D14+D20</f>
        <v>2033619.75</v>
      </c>
      <c r="E13" s="95">
        <f>E14+E20</f>
        <v>2717535</v>
      </c>
      <c r="F13" s="95">
        <f>G13-E13</f>
        <v>-129338</v>
      </c>
      <c r="G13" s="25">
        <f>G14+G20</f>
        <v>2588197</v>
      </c>
    </row>
    <row r="14" spans="1:7" x14ac:dyDescent="0.25">
      <c r="A14" s="26">
        <v>6</v>
      </c>
      <c r="B14" s="26"/>
      <c r="C14" s="113" t="s">
        <v>7</v>
      </c>
      <c r="D14" s="63">
        <f>SUM(D15+D16+D17+D18+D19)</f>
        <v>2033427.15</v>
      </c>
      <c r="E14" s="88">
        <f>SUM(E15+E16+E17+E18+E19)</f>
        <v>2717342</v>
      </c>
      <c r="F14" s="88">
        <f t="shared" ref="F14:F21" si="0">G14-E14</f>
        <v>-129338</v>
      </c>
      <c r="G14" s="63">
        <f>SUM(G15+G16+G17+G18+G19)</f>
        <v>2588004</v>
      </c>
    </row>
    <row r="15" spans="1:7" ht="17.25" customHeight="1" x14ac:dyDescent="0.25">
      <c r="A15" s="130"/>
      <c r="B15" s="130">
        <v>63</v>
      </c>
      <c r="C15" s="116" t="s">
        <v>28</v>
      </c>
      <c r="D15" s="131">
        <v>1845453.67</v>
      </c>
      <c r="E15" s="132">
        <v>2430472</v>
      </c>
      <c r="F15" s="132">
        <f t="shared" si="0"/>
        <v>-60069</v>
      </c>
      <c r="G15" s="131">
        <v>2370403</v>
      </c>
    </row>
    <row r="16" spans="1:7" ht="17.25" customHeight="1" x14ac:dyDescent="0.25">
      <c r="A16" s="130"/>
      <c r="B16" s="130">
        <v>64</v>
      </c>
      <c r="C16" s="116" t="s">
        <v>68</v>
      </c>
      <c r="D16" s="131">
        <v>47.16</v>
      </c>
      <c r="E16" s="132">
        <v>50</v>
      </c>
      <c r="F16" s="132">
        <f t="shared" si="0"/>
        <v>16</v>
      </c>
      <c r="G16" s="131">
        <v>66</v>
      </c>
    </row>
    <row r="17" spans="1:7" ht="27" customHeight="1" x14ac:dyDescent="0.25">
      <c r="A17" s="130"/>
      <c r="B17" s="130">
        <v>65</v>
      </c>
      <c r="C17" s="116" t="s">
        <v>69</v>
      </c>
      <c r="D17" s="131">
        <v>57558.26</v>
      </c>
      <c r="E17" s="132">
        <v>50100</v>
      </c>
      <c r="F17" s="132">
        <f t="shared" si="0"/>
        <v>200</v>
      </c>
      <c r="G17" s="131">
        <v>50300</v>
      </c>
    </row>
    <row r="18" spans="1:7" ht="27" customHeight="1" x14ac:dyDescent="0.25">
      <c r="A18" s="130"/>
      <c r="B18" s="130">
        <v>66</v>
      </c>
      <c r="C18" s="116" t="s">
        <v>70</v>
      </c>
      <c r="D18" s="131">
        <v>20727.53</v>
      </c>
      <c r="E18" s="132">
        <v>21965</v>
      </c>
      <c r="F18" s="132">
        <f t="shared" si="0"/>
        <v>6508</v>
      </c>
      <c r="G18" s="131">
        <v>28473</v>
      </c>
    </row>
    <row r="19" spans="1:7" ht="18.75" customHeight="1" x14ac:dyDescent="0.25">
      <c r="A19" s="130"/>
      <c r="B19" s="130">
        <v>67</v>
      </c>
      <c r="C19" s="116" t="s">
        <v>71</v>
      </c>
      <c r="D19" s="131">
        <v>109640.53</v>
      </c>
      <c r="E19" s="132">
        <v>214755</v>
      </c>
      <c r="F19" s="132">
        <f t="shared" si="0"/>
        <v>-75993</v>
      </c>
      <c r="G19" s="131">
        <v>138762</v>
      </c>
    </row>
    <row r="20" spans="1:7" x14ac:dyDescent="0.25">
      <c r="A20" s="26">
        <v>7</v>
      </c>
      <c r="B20" s="26"/>
      <c r="C20" s="113" t="s">
        <v>8</v>
      </c>
      <c r="D20" s="63">
        <f t="shared" ref="D20:G20" si="1">D21</f>
        <v>192.6</v>
      </c>
      <c r="E20" s="88">
        <f t="shared" si="1"/>
        <v>193</v>
      </c>
      <c r="F20" s="88">
        <f t="shared" si="0"/>
        <v>0</v>
      </c>
      <c r="G20" s="63">
        <f t="shared" si="1"/>
        <v>193</v>
      </c>
    </row>
    <row r="21" spans="1:7" ht="16.5" customHeight="1" x14ac:dyDescent="0.25">
      <c r="A21" s="130"/>
      <c r="B21" s="130">
        <v>72</v>
      </c>
      <c r="C21" s="116" t="s">
        <v>27</v>
      </c>
      <c r="D21" s="131">
        <v>192.6</v>
      </c>
      <c r="E21" s="132">
        <v>193</v>
      </c>
      <c r="F21" s="132">
        <f t="shared" si="0"/>
        <v>0</v>
      </c>
      <c r="G21" s="131">
        <v>193</v>
      </c>
    </row>
    <row r="23" spans="1:7" ht="15.75" x14ac:dyDescent="0.25">
      <c r="A23" s="162" t="s">
        <v>38</v>
      </c>
      <c r="B23" s="154"/>
      <c r="C23" s="154"/>
      <c r="D23" s="154"/>
      <c r="E23" s="154"/>
      <c r="F23" s="154"/>
      <c r="G23" s="154"/>
    </row>
    <row r="24" spans="1:7" ht="18.75" x14ac:dyDescent="0.25">
      <c r="A24" s="18"/>
      <c r="B24" s="18"/>
      <c r="C24" s="18"/>
      <c r="D24" s="19"/>
      <c r="E24" s="18"/>
      <c r="F24" s="18"/>
      <c r="G24" s="19"/>
    </row>
    <row r="26" spans="1:7" ht="25.5" x14ac:dyDescent="0.25">
      <c r="A26" s="31" t="s">
        <v>5</v>
      </c>
      <c r="B26" s="32" t="s">
        <v>6</v>
      </c>
      <c r="C26" s="32" t="s">
        <v>9</v>
      </c>
      <c r="D26" s="33" t="s">
        <v>149</v>
      </c>
      <c r="E26" s="21" t="s">
        <v>139</v>
      </c>
      <c r="F26" s="21" t="s">
        <v>165</v>
      </c>
      <c r="G26" s="21" t="s">
        <v>158</v>
      </c>
    </row>
    <row r="27" spans="1:7" s="72" customFormat="1" ht="15" customHeight="1" x14ac:dyDescent="0.2">
      <c r="A27" s="159">
        <v>1</v>
      </c>
      <c r="B27" s="160"/>
      <c r="C27" s="161"/>
      <c r="D27" s="114">
        <v>2</v>
      </c>
      <c r="E27" s="114">
        <v>3</v>
      </c>
      <c r="F27" s="114">
        <v>4</v>
      </c>
      <c r="G27" s="114">
        <v>5</v>
      </c>
    </row>
    <row r="28" spans="1:7" x14ac:dyDescent="0.25">
      <c r="A28" s="11"/>
      <c r="B28" s="34"/>
      <c r="C28" s="24" t="s">
        <v>1</v>
      </c>
      <c r="D28" s="35">
        <f>D29+D35</f>
        <v>2035064.14</v>
      </c>
      <c r="E28" s="96">
        <f>E29+E35</f>
        <v>2741000</v>
      </c>
      <c r="F28" s="96">
        <f>G28-E28</f>
        <v>-158016</v>
      </c>
      <c r="G28" s="35">
        <f>G29+G35</f>
        <v>2582984</v>
      </c>
    </row>
    <row r="29" spans="1:7" x14ac:dyDescent="0.25">
      <c r="A29" s="26">
        <v>3</v>
      </c>
      <c r="B29" s="26"/>
      <c r="C29" s="113" t="s">
        <v>10</v>
      </c>
      <c r="D29" s="63">
        <f>SUM(D30+D31+D32+D33+D34)</f>
        <v>1935543.0699999998</v>
      </c>
      <c r="E29" s="88">
        <f>SUM(E30+E31+E32+E33+E34)</f>
        <v>2193335</v>
      </c>
      <c r="F29" s="88">
        <f t="shared" ref="F29:F37" si="2">G29-E29</f>
        <v>274874</v>
      </c>
      <c r="G29" s="63">
        <f>SUM(G30+G31+G32+G33+G34)</f>
        <v>2468209</v>
      </c>
    </row>
    <row r="30" spans="1:7" x14ac:dyDescent="0.25">
      <c r="A30" s="130"/>
      <c r="B30" s="130">
        <v>31</v>
      </c>
      <c r="C30" s="116" t="s">
        <v>11</v>
      </c>
      <c r="D30" s="131">
        <v>1581534.99</v>
      </c>
      <c r="E30" s="132">
        <v>1774713</v>
      </c>
      <c r="F30" s="132">
        <f t="shared" si="2"/>
        <v>264737</v>
      </c>
      <c r="G30" s="131">
        <v>2039450</v>
      </c>
    </row>
    <row r="31" spans="1:7" x14ac:dyDescent="0.25">
      <c r="A31" s="130"/>
      <c r="B31" s="130">
        <v>32</v>
      </c>
      <c r="C31" s="116" t="s">
        <v>21</v>
      </c>
      <c r="D31" s="131">
        <v>336319.62</v>
      </c>
      <c r="E31" s="132">
        <v>401972</v>
      </c>
      <c r="F31" s="132">
        <f t="shared" si="2"/>
        <v>4669</v>
      </c>
      <c r="G31" s="131">
        <v>406641</v>
      </c>
    </row>
    <row r="32" spans="1:7" x14ac:dyDescent="0.25">
      <c r="A32" s="130"/>
      <c r="B32" s="130">
        <v>34</v>
      </c>
      <c r="C32" s="116" t="s">
        <v>72</v>
      </c>
      <c r="D32" s="131">
        <v>1429.46</v>
      </c>
      <c r="E32" s="132">
        <v>1850</v>
      </c>
      <c r="F32" s="132">
        <f t="shared" si="2"/>
        <v>98</v>
      </c>
      <c r="G32" s="131">
        <v>1948</v>
      </c>
    </row>
    <row r="33" spans="1:7" ht="27.75" customHeight="1" x14ac:dyDescent="0.25">
      <c r="A33" s="130"/>
      <c r="B33" s="130">
        <v>37</v>
      </c>
      <c r="C33" s="116" t="s">
        <v>73</v>
      </c>
      <c r="D33" s="131">
        <v>15113.5</v>
      </c>
      <c r="E33" s="132">
        <v>14800</v>
      </c>
      <c r="F33" s="132">
        <f t="shared" si="2"/>
        <v>672</v>
      </c>
      <c r="G33" s="131">
        <v>15472</v>
      </c>
    </row>
    <row r="34" spans="1:7" x14ac:dyDescent="0.25">
      <c r="A34" s="130"/>
      <c r="B34" s="130">
        <v>38</v>
      </c>
      <c r="C34" s="116" t="s">
        <v>137</v>
      </c>
      <c r="D34" s="131">
        <v>1145.5</v>
      </c>
      <c r="E34" s="132">
        <v>0</v>
      </c>
      <c r="F34" s="132">
        <f t="shared" si="2"/>
        <v>4698</v>
      </c>
      <c r="G34" s="131">
        <v>4698</v>
      </c>
    </row>
    <row r="35" spans="1:7" x14ac:dyDescent="0.25">
      <c r="A35" s="26">
        <v>4</v>
      </c>
      <c r="B35" s="26" t="s">
        <v>64</v>
      </c>
      <c r="C35" s="113" t="s">
        <v>29</v>
      </c>
      <c r="D35" s="63">
        <f>D36+D37</f>
        <v>99521.07</v>
      </c>
      <c r="E35" s="88">
        <f>E36+E37</f>
        <v>547665</v>
      </c>
      <c r="F35" s="88">
        <f t="shared" si="2"/>
        <v>-432890</v>
      </c>
      <c r="G35" s="63">
        <f>G36+G37</f>
        <v>114775</v>
      </c>
    </row>
    <row r="36" spans="1:7" ht="20.25" customHeight="1" x14ac:dyDescent="0.25">
      <c r="A36" s="130"/>
      <c r="B36" s="130">
        <v>42</v>
      </c>
      <c r="C36" s="116" t="s">
        <v>29</v>
      </c>
      <c r="D36" s="131">
        <v>29230.36</v>
      </c>
      <c r="E36" s="132">
        <v>547665</v>
      </c>
      <c r="F36" s="132">
        <f t="shared" si="2"/>
        <v>-458125</v>
      </c>
      <c r="G36" s="131">
        <v>89540</v>
      </c>
    </row>
    <row r="37" spans="1:7" ht="20.25" customHeight="1" x14ac:dyDescent="0.25">
      <c r="A37" s="130"/>
      <c r="B37" s="130">
        <v>45</v>
      </c>
      <c r="C37" s="116" t="s">
        <v>150</v>
      </c>
      <c r="D37" s="131">
        <v>70290.710000000006</v>
      </c>
      <c r="E37" s="131">
        <v>0</v>
      </c>
      <c r="F37" s="131">
        <f t="shared" si="2"/>
        <v>25235</v>
      </c>
      <c r="G37" s="131">
        <v>25235</v>
      </c>
    </row>
    <row r="39" spans="1:7" x14ac:dyDescent="0.25">
      <c r="A39" s="5" t="s">
        <v>168</v>
      </c>
    </row>
    <row r="42" spans="1:7" x14ac:dyDescent="0.25">
      <c r="A42" s="5" t="s">
        <v>63</v>
      </c>
      <c r="G42" s="5" t="s">
        <v>65</v>
      </c>
    </row>
    <row r="43" spans="1:7" x14ac:dyDescent="0.25">
      <c r="A43" s="5" t="s">
        <v>66</v>
      </c>
      <c r="G43" s="5" t="s">
        <v>67</v>
      </c>
    </row>
  </sheetData>
  <mergeCells count="7">
    <mergeCell ref="A3:G3"/>
    <mergeCell ref="A12:C12"/>
    <mergeCell ref="A27:C27"/>
    <mergeCell ref="A23:G23"/>
    <mergeCell ref="A5:G5"/>
    <mergeCell ref="A7:G7"/>
    <mergeCell ref="A9:G9"/>
  </mergeCells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0"/>
  <sheetViews>
    <sheetView tabSelected="1" zoomScale="90" zoomScaleNormal="90" workbookViewId="0">
      <selection activeCell="A57" sqref="A57:XFD57"/>
    </sheetView>
  </sheetViews>
  <sheetFormatPr defaultColWidth="8.85546875" defaultRowHeight="15" x14ac:dyDescent="0.25"/>
  <cols>
    <col min="1" max="1" width="49.28515625" style="5" customWidth="1"/>
    <col min="2" max="2" width="20.7109375" style="17" customWidth="1"/>
    <col min="3" max="4" width="20.7109375" style="5" customWidth="1"/>
    <col min="5" max="5" width="20.7109375" style="17" customWidth="1"/>
    <col min="6" max="16384" width="8.85546875" style="5"/>
  </cols>
  <sheetData>
    <row r="1" spans="1:5" s="1" customFormat="1" ht="18" customHeight="1" x14ac:dyDescent="0.25">
      <c r="A1" s="1" t="s">
        <v>79</v>
      </c>
      <c r="B1" s="2"/>
      <c r="E1" s="2"/>
    </row>
    <row r="3" spans="1:5" ht="36" customHeight="1" x14ac:dyDescent="0.25">
      <c r="A3" s="143" t="s">
        <v>161</v>
      </c>
      <c r="B3" s="143"/>
      <c r="C3" s="143"/>
      <c r="D3" s="143"/>
      <c r="E3" s="143"/>
    </row>
    <row r="4" spans="1:5" ht="12.75" customHeight="1" x14ac:dyDescent="0.25">
      <c r="A4" s="18"/>
      <c r="B4" s="19"/>
      <c r="C4" s="18"/>
      <c r="D4" s="18"/>
      <c r="E4" s="19"/>
    </row>
    <row r="5" spans="1:5" ht="15.75" customHeight="1" x14ac:dyDescent="0.25">
      <c r="A5" s="162" t="s">
        <v>18</v>
      </c>
      <c r="B5" s="162"/>
      <c r="C5" s="162"/>
      <c r="D5" s="162"/>
      <c r="E5" s="162"/>
    </row>
    <row r="6" spans="1:5" ht="10.5" customHeight="1" x14ac:dyDescent="0.25">
      <c r="B6" s="19"/>
      <c r="C6" s="18"/>
      <c r="D6" s="18"/>
      <c r="E6" s="19"/>
    </row>
    <row r="7" spans="1:5" ht="18" customHeight="1" x14ac:dyDescent="0.25">
      <c r="A7" s="162" t="s">
        <v>4</v>
      </c>
      <c r="B7" s="162"/>
      <c r="C7" s="162"/>
      <c r="D7" s="162"/>
      <c r="E7" s="162"/>
    </row>
    <row r="8" spans="1:5" ht="13.5" customHeight="1" x14ac:dyDescent="0.25">
      <c r="A8" s="18"/>
      <c r="B8" s="19"/>
      <c r="C8" s="18"/>
      <c r="D8" s="18"/>
      <c r="E8" s="19"/>
    </row>
    <row r="9" spans="1:5" ht="15.75" customHeight="1" x14ac:dyDescent="0.25">
      <c r="A9" s="162" t="s">
        <v>39</v>
      </c>
      <c r="B9" s="162"/>
      <c r="C9" s="162"/>
      <c r="D9" s="162"/>
      <c r="E9" s="162"/>
    </row>
    <row r="10" spans="1:5" ht="18.75" x14ac:dyDescent="0.25">
      <c r="A10" s="18"/>
      <c r="B10" s="19"/>
      <c r="C10" s="18"/>
      <c r="D10" s="18"/>
      <c r="E10" s="19"/>
    </row>
    <row r="11" spans="1:5" ht="25.5" x14ac:dyDescent="0.25">
      <c r="A11" s="20" t="s">
        <v>41</v>
      </c>
      <c r="B11" s="21" t="s">
        <v>149</v>
      </c>
      <c r="C11" s="21" t="s">
        <v>139</v>
      </c>
      <c r="D11" s="21" t="s">
        <v>165</v>
      </c>
      <c r="E11" s="21" t="s">
        <v>158</v>
      </c>
    </row>
    <row r="12" spans="1:5" s="72" customFormat="1" ht="15" customHeight="1" x14ac:dyDescent="0.2">
      <c r="A12" s="71">
        <v>1</v>
      </c>
      <c r="B12" s="107">
        <v>2</v>
      </c>
      <c r="C12" s="107">
        <v>3</v>
      </c>
      <c r="D12" s="107">
        <v>4</v>
      </c>
      <c r="E12" s="107">
        <v>5</v>
      </c>
    </row>
    <row r="13" spans="1:5" ht="18.600000000000001" customHeight="1" x14ac:dyDescent="0.25">
      <c r="A13" s="45" t="s">
        <v>0</v>
      </c>
      <c r="B13" s="46">
        <f>B14+B16+B18+B21+B24+B26</f>
        <v>2033619.75</v>
      </c>
      <c r="C13" s="97">
        <f t="shared" ref="C13:E13" si="0">C14+C16+C18+C21+C24+C26</f>
        <v>2717535</v>
      </c>
      <c r="D13" s="97">
        <f>E13-C13</f>
        <v>-129338</v>
      </c>
      <c r="E13" s="46">
        <f t="shared" si="0"/>
        <v>2588197</v>
      </c>
    </row>
    <row r="14" spans="1:5" ht="15.75" customHeight="1" x14ac:dyDescent="0.25">
      <c r="A14" s="47" t="s">
        <v>44</v>
      </c>
      <c r="B14" s="48">
        <f t="shared" ref="B14:E14" si="1">B15</f>
        <v>26413.119999999999</v>
      </c>
      <c r="C14" s="98">
        <f t="shared" si="1"/>
        <v>120120</v>
      </c>
      <c r="D14" s="98">
        <f t="shared" ref="D14:D35" si="2">E14-C14</f>
        <v>-91558</v>
      </c>
      <c r="E14" s="48">
        <f t="shared" si="1"/>
        <v>28562</v>
      </c>
    </row>
    <row r="15" spans="1:5" ht="16.899999999999999" customHeight="1" x14ac:dyDescent="0.25">
      <c r="A15" s="42" t="s">
        <v>127</v>
      </c>
      <c r="B15" s="29">
        <v>26413.119999999999</v>
      </c>
      <c r="C15" s="30">
        <v>120120</v>
      </c>
      <c r="D15" s="30">
        <f t="shared" si="2"/>
        <v>-91558</v>
      </c>
      <c r="E15" s="29">
        <v>28562</v>
      </c>
    </row>
    <row r="16" spans="1:5" ht="15.75" customHeight="1" x14ac:dyDescent="0.25">
      <c r="A16" s="47" t="s">
        <v>46</v>
      </c>
      <c r="B16" s="48">
        <f t="shared" ref="B16:E16" si="3">B17</f>
        <v>18867.36</v>
      </c>
      <c r="C16" s="98">
        <f t="shared" si="3"/>
        <v>20515</v>
      </c>
      <c r="D16" s="98">
        <f t="shared" si="2"/>
        <v>403</v>
      </c>
      <c r="E16" s="48">
        <f t="shared" si="3"/>
        <v>20918</v>
      </c>
    </row>
    <row r="17" spans="1:5" ht="16.899999999999999" customHeight="1" x14ac:dyDescent="0.25">
      <c r="A17" s="42" t="s">
        <v>126</v>
      </c>
      <c r="B17" s="29">
        <v>18867.36</v>
      </c>
      <c r="C17" s="30">
        <v>20515</v>
      </c>
      <c r="D17" s="30">
        <f t="shared" si="2"/>
        <v>403</v>
      </c>
      <c r="E17" s="29">
        <v>20918</v>
      </c>
    </row>
    <row r="18" spans="1:5" ht="15.75" customHeight="1" x14ac:dyDescent="0.25">
      <c r="A18" s="47" t="s">
        <v>43</v>
      </c>
      <c r="B18" s="48">
        <f t="shared" ref="B18" si="4">B19+B20</f>
        <v>140785.67000000001</v>
      </c>
      <c r="C18" s="98">
        <f t="shared" ref="C18:E18" si="5">C19+C20</f>
        <v>144735</v>
      </c>
      <c r="D18" s="98">
        <f t="shared" si="2"/>
        <v>15765</v>
      </c>
      <c r="E18" s="48">
        <f t="shared" si="5"/>
        <v>160500</v>
      </c>
    </row>
    <row r="19" spans="1:5" ht="16.899999999999999" customHeight="1" x14ac:dyDescent="0.25">
      <c r="A19" s="44" t="s">
        <v>128</v>
      </c>
      <c r="B19" s="28">
        <v>57558.26</v>
      </c>
      <c r="C19" s="85">
        <v>50100</v>
      </c>
      <c r="D19" s="85">
        <f t="shared" si="2"/>
        <v>200</v>
      </c>
      <c r="E19" s="28">
        <v>50300</v>
      </c>
    </row>
    <row r="20" spans="1:5" ht="16.899999999999999" customHeight="1" x14ac:dyDescent="0.25">
      <c r="A20" s="44" t="s">
        <v>134</v>
      </c>
      <c r="B20" s="28">
        <v>83227.41</v>
      </c>
      <c r="C20" s="85">
        <v>94635</v>
      </c>
      <c r="D20" s="85">
        <f t="shared" si="2"/>
        <v>15565</v>
      </c>
      <c r="E20" s="28">
        <v>110200</v>
      </c>
    </row>
    <row r="21" spans="1:5" ht="15.75" customHeight="1" x14ac:dyDescent="0.25">
      <c r="A21" s="47" t="s">
        <v>42</v>
      </c>
      <c r="B21" s="48">
        <f t="shared" ref="B21:E21" si="6">B22+B23</f>
        <v>1845453.67</v>
      </c>
      <c r="C21" s="98">
        <f t="shared" si="6"/>
        <v>2430472</v>
      </c>
      <c r="D21" s="98">
        <f t="shared" si="2"/>
        <v>-60069</v>
      </c>
      <c r="E21" s="48">
        <f t="shared" si="6"/>
        <v>2370403</v>
      </c>
    </row>
    <row r="22" spans="1:5" ht="16.899999999999999" customHeight="1" x14ac:dyDescent="0.25">
      <c r="A22" s="42" t="s">
        <v>130</v>
      </c>
      <c r="B22" s="28">
        <v>65897.490000000005</v>
      </c>
      <c r="C22" s="85">
        <v>460912</v>
      </c>
      <c r="D22" s="85">
        <f t="shared" si="2"/>
        <v>-308417</v>
      </c>
      <c r="E22" s="28">
        <v>152495</v>
      </c>
    </row>
    <row r="23" spans="1:5" ht="16.899999999999999" customHeight="1" x14ac:dyDescent="0.25">
      <c r="A23" s="42" t="s">
        <v>129</v>
      </c>
      <c r="B23" s="28">
        <v>1779556.18</v>
      </c>
      <c r="C23" s="85">
        <v>1969560</v>
      </c>
      <c r="D23" s="85">
        <f t="shared" si="2"/>
        <v>248348</v>
      </c>
      <c r="E23" s="28">
        <v>2217908</v>
      </c>
    </row>
    <row r="24" spans="1:5" ht="15.75" customHeight="1" x14ac:dyDescent="0.25">
      <c r="A24" s="47" t="s">
        <v>131</v>
      </c>
      <c r="B24" s="48">
        <f t="shared" ref="B24:E24" si="7">B25</f>
        <v>1907.33</v>
      </c>
      <c r="C24" s="98">
        <f t="shared" si="7"/>
        <v>1500</v>
      </c>
      <c r="D24" s="98">
        <f t="shared" si="2"/>
        <v>6121</v>
      </c>
      <c r="E24" s="48">
        <f t="shared" si="7"/>
        <v>7621</v>
      </c>
    </row>
    <row r="25" spans="1:5" ht="16.899999999999999" customHeight="1" x14ac:dyDescent="0.25">
      <c r="A25" s="42" t="s">
        <v>132</v>
      </c>
      <c r="B25" s="29">
        <v>1907.33</v>
      </c>
      <c r="C25" s="30">
        <v>1500</v>
      </c>
      <c r="D25" s="30">
        <f t="shared" si="2"/>
        <v>6121</v>
      </c>
      <c r="E25" s="29">
        <v>7621</v>
      </c>
    </row>
    <row r="26" spans="1:5" ht="24.75" customHeight="1" x14ac:dyDescent="0.25">
      <c r="A26" s="49" t="s">
        <v>138</v>
      </c>
      <c r="B26" s="48">
        <f t="shared" ref="B26:E26" si="8">B27</f>
        <v>192.6</v>
      </c>
      <c r="C26" s="98">
        <f t="shared" si="8"/>
        <v>193</v>
      </c>
      <c r="D26" s="98">
        <f t="shared" si="2"/>
        <v>0</v>
      </c>
      <c r="E26" s="48">
        <f t="shared" si="8"/>
        <v>193</v>
      </c>
    </row>
    <row r="27" spans="1:5" ht="28.15" customHeight="1" x14ac:dyDescent="0.25">
      <c r="A27" s="44" t="s">
        <v>141</v>
      </c>
      <c r="B27" s="29">
        <v>192.6</v>
      </c>
      <c r="C27" s="30">
        <v>193</v>
      </c>
      <c r="D27" s="30">
        <f t="shared" si="2"/>
        <v>0</v>
      </c>
      <c r="E27" s="29">
        <v>193</v>
      </c>
    </row>
    <row r="28" spans="1:5" ht="15.75" customHeight="1" x14ac:dyDescent="0.25">
      <c r="A28" s="47" t="s">
        <v>136</v>
      </c>
      <c r="B28" s="48">
        <f>SUM(B29:B35)</f>
        <v>-1444.3900000000006</v>
      </c>
      <c r="C28" s="98">
        <f>SUM(C29:C35)</f>
        <v>16765</v>
      </c>
      <c r="D28" s="98">
        <f t="shared" si="2"/>
        <v>27318.560000000005</v>
      </c>
      <c r="E28" s="48">
        <f>SUM(E29:E35)</f>
        <v>44083.560000000005</v>
      </c>
    </row>
    <row r="29" spans="1:5" s="109" customFormat="1" ht="17.45" customHeight="1" x14ac:dyDescent="0.25">
      <c r="A29" s="75" t="s">
        <v>151</v>
      </c>
      <c r="B29" s="76">
        <v>-130.79</v>
      </c>
      <c r="C29" s="99"/>
      <c r="D29" s="99">
        <f t="shared" si="2"/>
        <v>-896.21</v>
      </c>
      <c r="E29" s="76">
        <v>-896.21</v>
      </c>
    </row>
    <row r="30" spans="1:5" s="109" customFormat="1" ht="17.45" customHeight="1" x14ac:dyDescent="0.25">
      <c r="A30" s="75" t="s">
        <v>146</v>
      </c>
      <c r="B30" s="76">
        <v>1909.27</v>
      </c>
      <c r="C30" s="99">
        <v>10265</v>
      </c>
      <c r="D30" s="99">
        <f t="shared" si="2"/>
        <v>24211.96</v>
      </c>
      <c r="E30" s="76">
        <v>34476.959999999999</v>
      </c>
    </row>
    <row r="31" spans="1:5" s="109" customFormat="1" ht="17.45" customHeight="1" x14ac:dyDescent="0.25">
      <c r="A31" s="75" t="s">
        <v>147</v>
      </c>
      <c r="B31" s="76">
        <v>-6457.33</v>
      </c>
      <c r="C31" s="99">
        <v>6500</v>
      </c>
      <c r="D31" s="99">
        <f t="shared" si="2"/>
        <v>7817.66</v>
      </c>
      <c r="E31" s="76">
        <v>14317.66</v>
      </c>
    </row>
    <row r="32" spans="1:5" s="109" customFormat="1" ht="17.45" customHeight="1" x14ac:dyDescent="0.25">
      <c r="A32" s="75" t="s">
        <v>152</v>
      </c>
      <c r="B32" s="76">
        <v>5151.03</v>
      </c>
      <c r="C32" s="99"/>
      <c r="D32" s="99">
        <f t="shared" si="2"/>
        <v>-1201.1500000000001</v>
      </c>
      <c r="E32" s="76">
        <v>-1201.1500000000001</v>
      </c>
    </row>
    <row r="33" spans="1:5" s="109" customFormat="1" ht="17.45" customHeight="1" x14ac:dyDescent="0.25">
      <c r="A33" s="75" t="s">
        <v>148</v>
      </c>
      <c r="B33" s="76">
        <v>-1916.57</v>
      </c>
      <c r="C33" s="99">
        <v>0</v>
      </c>
      <c r="D33" s="99">
        <f t="shared" si="2"/>
        <v>-2613.6999999999998</v>
      </c>
      <c r="E33" s="76">
        <v>-2613.6999999999998</v>
      </c>
    </row>
    <row r="34" spans="1:5" s="109" customFormat="1" ht="17.45" customHeight="1" x14ac:dyDescent="0.25">
      <c r="A34" s="75" t="s">
        <v>153</v>
      </c>
      <c r="B34" s="76">
        <f>B25-B53</f>
        <v>0</v>
      </c>
      <c r="C34" s="99">
        <v>0</v>
      </c>
      <c r="D34" s="99">
        <f t="shared" si="2"/>
        <v>0</v>
      </c>
      <c r="E34" s="76">
        <v>0</v>
      </c>
    </row>
    <row r="35" spans="1:5" s="109" customFormat="1" ht="17.45" customHeight="1" x14ac:dyDescent="0.25">
      <c r="A35" s="75" t="s">
        <v>154</v>
      </c>
      <c r="B35" s="76">
        <f>B27-B55</f>
        <v>0</v>
      </c>
      <c r="C35" s="99">
        <v>0</v>
      </c>
      <c r="D35" s="99">
        <f t="shared" si="2"/>
        <v>0</v>
      </c>
      <c r="E35" s="76">
        <v>0</v>
      </c>
    </row>
    <row r="37" spans="1:5" ht="15.75" customHeight="1" x14ac:dyDescent="0.25">
      <c r="A37" s="162" t="s">
        <v>40</v>
      </c>
      <c r="B37" s="162"/>
      <c r="C37" s="162"/>
      <c r="D37" s="162"/>
      <c r="E37" s="162"/>
    </row>
    <row r="38" spans="1:5" ht="18.75" x14ac:dyDescent="0.25">
      <c r="A38" s="18"/>
      <c r="B38" s="19"/>
      <c r="C38" s="18"/>
      <c r="D38" s="18"/>
      <c r="E38" s="19"/>
    </row>
    <row r="39" spans="1:5" ht="25.5" x14ac:dyDescent="0.25">
      <c r="A39" s="20" t="s">
        <v>41</v>
      </c>
      <c r="B39" s="21" t="s">
        <v>149</v>
      </c>
      <c r="C39" s="21" t="s">
        <v>139</v>
      </c>
      <c r="D39" s="21" t="s">
        <v>165</v>
      </c>
      <c r="E39" s="21" t="s">
        <v>158</v>
      </c>
    </row>
    <row r="40" spans="1:5" s="72" customFormat="1" ht="15" customHeight="1" x14ac:dyDescent="0.2">
      <c r="A40" s="71">
        <v>1</v>
      </c>
      <c r="B40" s="107">
        <v>2</v>
      </c>
      <c r="C40" s="107">
        <v>3</v>
      </c>
      <c r="D40" s="107">
        <v>4</v>
      </c>
      <c r="E40" s="107">
        <v>4</v>
      </c>
    </row>
    <row r="41" spans="1:5" ht="18.600000000000001" customHeight="1" x14ac:dyDescent="0.25">
      <c r="A41" s="45" t="s">
        <v>1</v>
      </c>
      <c r="B41" s="46">
        <f>B42+B44+B46+B49+B52+B54</f>
        <v>2035064.1400000001</v>
      </c>
      <c r="C41" s="97">
        <f t="shared" ref="C41:E41" si="9">C42+C44+C46+C49+C52+C54</f>
        <v>2741000</v>
      </c>
      <c r="D41" s="97">
        <f>E41-C41</f>
        <v>-158016</v>
      </c>
      <c r="E41" s="46">
        <f t="shared" si="9"/>
        <v>2582984</v>
      </c>
    </row>
    <row r="42" spans="1:5" ht="15.75" customHeight="1" x14ac:dyDescent="0.25">
      <c r="A42" s="47" t="s">
        <v>44</v>
      </c>
      <c r="B42" s="48">
        <f t="shared" ref="B42:E42" si="10">B43</f>
        <v>26543.91</v>
      </c>
      <c r="C42" s="98">
        <f t="shared" si="10"/>
        <v>120120</v>
      </c>
      <c r="D42" s="98">
        <f t="shared" ref="D42:D55" si="11">E42-C42</f>
        <v>-93998</v>
      </c>
      <c r="E42" s="48">
        <f t="shared" si="10"/>
        <v>26122</v>
      </c>
    </row>
    <row r="43" spans="1:5" ht="16.899999999999999" customHeight="1" x14ac:dyDescent="0.25">
      <c r="A43" s="42" t="s">
        <v>127</v>
      </c>
      <c r="B43" s="29">
        <v>26543.91</v>
      </c>
      <c r="C43" s="30">
        <v>120120</v>
      </c>
      <c r="D43" s="30">
        <f t="shared" si="11"/>
        <v>-93998</v>
      </c>
      <c r="E43" s="29">
        <v>26122</v>
      </c>
    </row>
    <row r="44" spans="1:5" ht="15.75" customHeight="1" x14ac:dyDescent="0.25">
      <c r="A44" s="47" t="s">
        <v>46</v>
      </c>
      <c r="B44" s="48">
        <f t="shared" ref="B44:E44" si="12">B45</f>
        <v>16958.09</v>
      </c>
      <c r="C44" s="98">
        <f t="shared" si="12"/>
        <v>38550</v>
      </c>
      <c r="D44" s="98">
        <f t="shared" si="11"/>
        <v>-9738</v>
      </c>
      <c r="E44" s="48">
        <f t="shared" si="12"/>
        <v>28812</v>
      </c>
    </row>
    <row r="45" spans="1:5" ht="16.899999999999999" customHeight="1" x14ac:dyDescent="0.25">
      <c r="A45" s="42" t="s">
        <v>126</v>
      </c>
      <c r="B45" s="29">
        <v>16958.09</v>
      </c>
      <c r="C45" s="30">
        <v>38550</v>
      </c>
      <c r="D45" s="30">
        <f t="shared" si="11"/>
        <v>-9738</v>
      </c>
      <c r="E45" s="29">
        <v>28812</v>
      </c>
    </row>
    <row r="46" spans="1:5" ht="15.75" customHeight="1" x14ac:dyDescent="0.25">
      <c r="A46" s="47" t="s">
        <v>43</v>
      </c>
      <c r="B46" s="48">
        <f t="shared" ref="B46" si="13">B47+B48</f>
        <v>147243</v>
      </c>
      <c r="C46" s="98">
        <f t="shared" ref="C46:E46" si="14">C47+C48</f>
        <v>150165</v>
      </c>
      <c r="D46" s="98">
        <f t="shared" si="11"/>
        <v>10335</v>
      </c>
      <c r="E46" s="48">
        <f t="shared" si="14"/>
        <v>160500</v>
      </c>
    </row>
    <row r="47" spans="1:5" ht="16.899999999999999" customHeight="1" x14ac:dyDescent="0.25">
      <c r="A47" s="44" t="s">
        <v>128</v>
      </c>
      <c r="B47" s="28">
        <v>59977.16</v>
      </c>
      <c r="C47" s="85">
        <v>55530</v>
      </c>
      <c r="D47" s="85">
        <f t="shared" si="11"/>
        <v>-5230</v>
      </c>
      <c r="E47" s="28">
        <v>50300</v>
      </c>
    </row>
    <row r="48" spans="1:5" ht="16.899999999999999" customHeight="1" x14ac:dyDescent="0.25">
      <c r="A48" s="44" t="s">
        <v>134</v>
      </c>
      <c r="B48" s="28">
        <v>87265.84</v>
      </c>
      <c r="C48" s="85">
        <v>94635</v>
      </c>
      <c r="D48" s="85">
        <f t="shared" si="11"/>
        <v>15565</v>
      </c>
      <c r="E48" s="28">
        <v>110200</v>
      </c>
    </row>
    <row r="49" spans="1:6" ht="15.75" customHeight="1" x14ac:dyDescent="0.25">
      <c r="A49" s="47" t="s">
        <v>42</v>
      </c>
      <c r="B49" s="48">
        <f t="shared" ref="B49" si="15">B50+B51</f>
        <v>1842219.21</v>
      </c>
      <c r="C49" s="98">
        <f t="shared" ref="C49:E49" si="16">C50+C51</f>
        <v>2430472</v>
      </c>
      <c r="D49" s="98">
        <f t="shared" si="11"/>
        <v>-70736</v>
      </c>
      <c r="E49" s="48">
        <f t="shared" si="16"/>
        <v>2359736</v>
      </c>
    </row>
    <row r="50" spans="1:6" ht="16.899999999999999" customHeight="1" x14ac:dyDescent="0.25">
      <c r="A50" s="42" t="s">
        <v>130</v>
      </c>
      <c r="B50" s="28">
        <v>60746.46</v>
      </c>
      <c r="C50" s="85">
        <v>460912</v>
      </c>
      <c r="D50" s="85">
        <f t="shared" si="11"/>
        <v>-334549</v>
      </c>
      <c r="E50" s="28">
        <v>126363</v>
      </c>
    </row>
    <row r="51" spans="1:6" ht="16.899999999999999" customHeight="1" x14ac:dyDescent="0.25">
      <c r="A51" s="42" t="s">
        <v>129</v>
      </c>
      <c r="B51" s="28">
        <v>1781472.75</v>
      </c>
      <c r="C51" s="85">
        <v>1969560</v>
      </c>
      <c r="D51" s="85">
        <f t="shared" si="11"/>
        <v>263813</v>
      </c>
      <c r="E51" s="28">
        <v>2233373</v>
      </c>
    </row>
    <row r="52" spans="1:6" ht="15.75" customHeight="1" x14ac:dyDescent="0.25">
      <c r="A52" s="47" t="s">
        <v>131</v>
      </c>
      <c r="B52" s="48">
        <f t="shared" ref="B52:E52" si="17">B53</f>
        <v>1907.33</v>
      </c>
      <c r="C52" s="98">
        <f t="shared" si="17"/>
        <v>1500</v>
      </c>
      <c r="D52" s="98">
        <f t="shared" si="11"/>
        <v>6121</v>
      </c>
      <c r="E52" s="48">
        <f t="shared" si="17"/>
        <v>7621</v>
      </c>
    </row>
    <row r="53" spans="1:6" ht="16.899999999999999" customHeight="1" x14ac:dyDescent="0.25">
      <c r="A53" s="42" t="s">
        <v>132</v>
      </c>
      <c r="B53" s="29">
        <v>1907.33</v>
      </c>
      <c r="C53" s="30">
        <v>1500</v>
      </c>
      <c r="D53" s="30">
        <f t="shared" si="11"/>
        <v>6121</v>
      </c>
      <c r="E53" s="29">
        <v>7621</v>
      </c>
    </row>
    <row r="54" spans="1:6" ht="24.75" customHeight="1" x14ac:dyDescent="0.25">
      <c r="A54" s="49" t="s">
        <v>133</v>
      </c>
      <c r="B54" s="48">
        <f t="shared" ref="B54:E54" si="18">B55</f>
        <v>192.6</v>
      </c>
      <c r="C54" s="98">
        <f t="shared" si="18"/>
        <v>193</v>
      </c>
      <c r="D54" s="98">
        <f t="shared" si="11"/>
        <v>0</v>
      </c>
      <c r="E54" s="48">
        <f t="shared" si="18"/>
        <v>193</v>
      </c>
    </row>
    <row r="55" spans="1:6" ht="28.15" customHeight="1" x14ac:dyDescent="0.25">
      <c r="A55" s="44" t="s">
        <v>135</v>
      </c>
      <c r="B55" s="29">
        <v>192.6</v>
      </c>
      <c r="C55" s="30">
        <v>193</v>
      </c>
      <c r="D55" s="30">
        <f t="shared" si="11"/>
        <v>0</v>
      </c>
      <c r="E55" s="29">
        <v>193</v>
      </c>
    </row>
    <row r="57" spans="1:6" x14ac:dyDescent="0.25">
      <c r="A57" s="5" t="s">
        <v>168</v>
      </c>
    </row>
    <row r="59" spans="1:6" x14ac:dyDescent="0.25">
      <c r="A59" s="108" t="s">
        <v>63</v>
      </c>
      <c r="B59" s="17" t="s">
        <v>64</v>
      </c>
      <c r="C59" s="5" t="s">
        <v>64</v>
      </c>
      <c r="E59" s="17" t="s">
        <v>65</v>
      </c>
      <c r="F59" s="5" t="s">
        <v>64</v>
      </c>
    </row>
    <row r="60" spans="1:6" x14ac:dyDescent="0.25">
      <c r="A60" s="5" t="s">
        <v>66</v>
      </c>
      <c r="B60" s="17" t="s">
        <v>64</v>
      </c>
      <c r="C60" s="5" t="s">
        <v>64</v>
      </c>
      <c r="E60" s="17" t="s">
        <v>67</v>
      </c>
      <c r="F60" s="5" t="s">
        <v>64</v>
      </c>
    </row>
  </sheetData>
  <mergeCells count="5">
    <mergeCell ref="A3:E3"/>
    <mergeCell ref="A5:E5"/>
    <mergeCell ref="A7:E7"/>
    <mergeCell ref="A9:E9"/>
    <mergeCell ref="A37:E37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5"/>
  <sheetViews>
    <sheetView topLeftCell="A4" zoomScale="90" zoomScaleNormal="90" workbookViewId="0">
      <selection activeCell="A21" sqref="A21:XFD21"/>
    </sheetView>
  </sheetViews>
  <sheetFormatPr defaultColWidth="9.140625" defaultRowHeight="15" x14ac:dyDescent="0.25"/>
  <cols>
    <col min="1" max="1" width="43.5703125" style="5" customWidth="1"/>
    <col min="2" max="2" width="20.7109375" style="17" customWidth="1"/>
    <col min="3" max="3" width="20.7109375" style="5" customWidth="1"/>
    <col min="4" max="5" width="20.5703125" style="17" customWidth="1"/>
    <col min="6" max="16384" width="9.140625" style="5"/>
  </cols>
  <sheetData>
    <row r="1" spans="1:5" s="1" customFormat="1" ht="18" customHeight="1" x14ac:dyDescent="0.25">
      <c r="A1" s="1" t="s">
        <v>79</v>
      </c>
      <c r="B1" s="2"/>
      <c r="D1" s="2"/>
      <c r="E1" s="2"/>
    </row>
    <row r="3" spans="1:5" ht="42" customHeight="1" x14ac:dyDescent="0.25">
      <c r="A3" s="143" t="s">
        <v>160</v>
      </c>
      <c r="B3" s="143"/>
      <c r="C3" s="143"/>
      <c r="D3" s="143"/>
      <c r="E3" s="143"/>
    </row>
    <row r="4" spans="1:5" ht="18" customHeight="1" x14ac:dyDescent="0.25">
      <c r="A4" s="18"/>
      <c r="B4" s="19"/>
      <c r="C4" s="18"/>
      <c r="D4" s="19"/>
      <c r="E4" s="19"/>
    </row>
    <row r="5" spans="1:5" ht="15.75" x14ac:dyDescent="0.25">
      <c r="A5" s="162" t="s">
        <v>18</v>
      </c>
      <c r="B5" s="162"/>
      <c r="C5" s="163"/>
      <c r="D5" s="163"/>
      <c r="E5" s="163"/>
    </row>
    <row r="6" spans="1:5" ht="18.75" x14ac:dyDescent="0.25">
      <c r="A6" s="18"/>
      <c r="B6" s="19"/>
      <c r="C6" s="18"/>
      <c r="D6" s="19"/>
      <c r="E6" s="19"/>
    </row>
    <row r="7" spans="1:5" ht="18" customHeight="1" x14ac:dyDescent="0.25">
      <c r="A7" s="162" t="s">
        <v>4</v>
      </c>
      <c r="B7" s="144"/>
      <c r="C7" s="144"/>
      <c r="D7" s="144"/>
      <c r="E7" s="144"/>
    </row>
    <row r="8" spans="1:5" ht="18.75" x14ac:dyDescent="0.25">
      <c r="A8" s="18"/>
      <c r="B8" s="19"/>
      <c r="C8" s="18"/>
      <c r="D8" s="19"/>
      <c r="E8" s="19"/>
    </row>
    <row r="9" spans="1:5" ht="15.75" x14ac:dyDescent="0.25">
      <c r="A9" s="162" t="s">
        <v>13</v>
      </c>
      <c r="B9" s="154"/>
      <c r="C9" s="154"/>
      <c r="D9" s="154"/>
      <c r="E9" s="154"/>
    </row>
    <row r="10" spans="1:5" ht="18.75" x14ac:dyDescent="0.25">
      <c r="A10" s="18"/>
      <c r="B10" s="19"/>
      <c r="C10" s="18"/>
      <c r="D10" s="19"/>
      <c r="E10" s="19"/>
    </row>
    <row r="11" spans="1:5" ht="25.5" x14ac:dyDescent="0.25">
      <c r="A11" s="20" t="s">
        <v>41</v>
      </c>
      <c r="B11" s="21" t="s">
        <v>149</v>
      </c>
      <c r="C11" s="21" t="s">
        <v>139</v>
      </c>
      <c r="D11" s="21" t="s">
        <v>165</v>
      </c>
      <c r="E11" s="21" t="s">
        <v>162</v>
      </c>
    </row>
    <row r="12" spans="1:5" x14ac:dyDescent="0.25">
      <c r="A12" s="71">
        <v>1</v>
      </c>
      <c r="B12" s="107">
        <v>2</v>
      </c>
      <c r="C12" s="107">
        <v>3</v>
      </c>
      <c r="D12" s="107">
        <v>4</v>
      </c>
      <c r="E12" s="107">
        <v>5</v>
      </c>
    </row>
    <row r="13" spans="1:5" ht="18" customHeight="1" x14ac:dyDescent="0.25">
      <c r="A13" s="50" t="s">
        <v>14</v>
      </c>
      <c r="B13" s="51">
        <f t="shared" ref="B13:E13" si="0">B14</f>
        <v>2035064.1400000001</v>
      </c>
      <c r="C13" s="100">
        <f t="shared" si="0"/>
        <v>2741000</v>
      </c>
      <c r="D13" s="100">
        <f>E13-C13</f>
        <v>-158016</v>
      </c>
      <c r="E13" s="51">
        <f t="shared" si="0"/>
        <v>2582984</v>
      </c>
    </row>
    <row r="14" spans="1:5" ht="18" customHeight="1" x14ac:dyDescent="0.25">
      <c r="A14" s="52" t="s">
        <v>74</v>
      </c>
      <c r="B14" s="53">
        <f t="shared" ref="B14" si="1">SUM(B15,B16,B17)</f>
        <v>2035064.1400000001</v>
      </c>
      <c r="C14" s="101">
        <f t="shared" ref="C14:E14" si="2">SUM(C15,C16,C17)</f>
        <v>2741000</v>
      </c>
      <c r="D14" s="101">
        <f t="shared" ref="D14:D17" si="3">E14-C14</f>
        <v>-158016</v>
      </c>
      <c r="E14" s="53">
        <f t="shared" si="2"/>
        <v>2582984</v>
      </c>
    </row>
    <row r="15" spans="1:5" ht="18" customHeight="1" x14ac:dyDescent="0.25">
      <c r="A15" s="54" t="s">
        <v>75</v>
      </c>
      <c r="B15" s="55">
        <v>1897470.76</v>
      </c>
      <c r="C15" s="102">
        <v>2576100</v>
      </c>
      <c r="D15" s="102">
        <f t="shared" si="3"/>
        <v>-189933</v>
      </c>
      <c r="E15" s="55">
        <v>2386167</v>
      </c>
    </row>
    <row r="16" spans="1:5" ht="18" customHeight="1" x14ac:dyDescent="0.25">
      <c r="A16" s="56" t="s">
        <v>76</v>
      </c>
      <c r="B16" s="55">
        <v>136447.88</v>
      </c>
      <c r="C16" s="102">
        <v>164900</v>
      </c>
      <c r="D16" s="102">
        <f t="shared" si="3"/>
        <v>30795</v>
      </c>
      <c r="E16" s="55">
        <v>195695</v>
      </c>
    </row>
    <row r="17" spans="1:5" ht="27" customHeight="1" x14ac:dyDescent="0.25">
      <c r="A17" s="56" t="s">
        <v>77</v>
      </c>
      <c r="B17" s="55">
        <v>1145.5</v>
      </c>
      <c r="C17" s="102">
        <v>0</v>
      </c>
      <c r="D17" s="102">
        <f t="shared" si="3"/>
        <v>1122</v>
      </c>
      <c r="E17" s="55">
        <v>1122</v>
      </c>
    </row>
    <row r="21" spans="1:5" x14ac:dyDescent="0.25">
      <c r="A21" s="5" t="s">
        <v>167</v>
      </c>
    </row>
    <row r="24" spans="1:5" x14ac:dyDescent="0.25">
      <c r="A24" s="5" t="s">
        <v>63</v>
      </c>
      <c r="B24" s="17" t="s">
        <v>64</v>
      </c>
      <c r="C24" s="5" t="s">
        <v>64</v>
      </c>
      <c r="D24" s="17" t="s">
        <v>64</v>
      </c>
      <c r="E24" s="17" t="s">
        <v>65</v>
      </c>
    </row>
    <row r="25" spans="1:5" x14ac:dyDescent="0.25">
      <c r="A25" s="5" t="s">
        <v>66</v>
      </c>
      <c r="B25" s="17" t="s">
        <v>64</v>
      </c>
      <c r="C25" s="5" t="s">
        <v>64</v>
      </c>
      <c r="D25" s="17" t="s">
        <v>64</v>
      </c>
      <c r="E25" s="17" t="s">
        <v>67</v>
      </c>
    </row>
  </sheetData>
  <mergeCells count="4">
    <mergeCell ref="A5:E5"/>
    <mergeCell ref="A7:E7"/>
    <mergeCell ref="A9:E9"/>
    <mergeCell ref="A3:E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4"/>
  <sheetViews>
    <sheetView zoomScaleNormal="100" workbookViewId="0">
      <selection activeCell="A20" sqref="A20:XFD20"/>
    </sheetView>
  </sheetViews>
  <sheetFormatPr defaultColWidth="9.140625" defaultRowHeight="15" x14ac:dyDescent="0.25"/>
  <cols>
    <col min="1" max="1" width="7.42578125" style="5" bestFit="1" customWidth="1"/>
    <col min="2" max="2" width="8.42578125" style="5" bestFit="1" customWidth="1"/>
    <col min="3" max="3" width="25.28515625" style="5" customWidth="1"/>
    <col min="4" max="7" width="20.7109375" style="5" customWidth="1"/>
    <col min="8" max="16384" width="9.140625" style="5"/>
  </cols>
  <sheetData>
    <row r="1" spans="1:7" s="1" customFormat="1" ht="18" customHeight="1" x14ac:dyDescent="0.25">
      <c r="A1" s="1" t="s">
        <v>79</v>
      </c>
      <c r="D1" s="2"/>
      <c r="E1" s="2"/>
      <c r="F1" s="2"/>
      <c r="G1" s="2"/>
    </row>
    <row r="2" spans="1:7" x14ac:dyDescent="0.25">
      <c r="D2" s="17"/>
      <c r="E2" s="17"/>
      <c r="F2" s="17"/>
      <c r="G2" s="17"/>
    </row>
    <row r="3" spans="1:7" ht="42" customHeight="1" x14ac:dyDescent="0.25">
      <c r="A3" s="143" t="s">
        <v>163</v>
      </c>
      <c r="B3" s="143"/>
      <c r="C3" s="143"/>
      <c r="D3" s="143"/>
      <c r="E3" s="143"/>
      <c r="F3" s="143"/>
      <c r="G3" s="143"/>
    </row>
    <row r="4" spans="1:7" ht="18" customHeight="1" x14ac:dyDescent="0.25">
      <c r="A4" s="18"/>
      <c r="B4" s="18"/>
      <c r="C4" s="18"/>
      <c r="D4" s="18"/>
      <c r="E4" s="18"/>
      <c r="F4" s="18"/>
      <c r="G4" s="18"/>
    </row>
    <row r="5" spans="1:7" ht="15.75" customHeight="1" x14ac:dyDescent="0.25">
      <c r="A5" s="162" t="s">
        <v>18</v>
      </c>
      <c r="B5" s="162"/>
      <c r="C5" s="162"/>
      <c r="D5" s="162"/>
      <c r="E5" s="162"/>
      <c r="F5" s="162"/>
      <c r="G5" s="162"/>
    </row>
    <row r="6" spans="1:7" ht="18.75" x14ac:dyDescent="0.25">
      <c r="A6" s="18"/>
      <c r="B6" s="18"/>
      <c r="C6" s="18"/>
      <c r="D6" s="18"/>
      <c r="E6" s="18"/>
      <c r="F6" s="18"/>
      <c r="G6" s="18"/>
    </row>
    <row r="7" spans="1:7" ht="18" customHeight="1" x14ac:dyDescent="0.25">
      <c r="A7" s="162" t="s">
        <v>48</v>
      </c>
      <c r="B7" s="162"/>
      <c r="C7" s="162"/>
      <c r="D7" s="162"/>
      <c r="E7" s="162"/>
      <c r="F7" s="162"/>
      <c r="G7" s="162"/>
    </row>
    <row r="8" spans="1:7" ht="18.75" x14ac:dyDescent="0.25">
      <c r="A8" s="18"/>
      <c r="B8" s="18"/>
      <c r="C8" s="18"/>
      <c r="D8" s="18"/>
      <c r="E8" s="18"/>
      <c r="F8" s="18"/>
      <c r="G8" s="18"/>
    </row>
    <row r="9" spans="1:7" ht="25.5" x14ac:dyDescent="0.25">
      <c r="A9" s="20" t="s">
        <v>5</v>
      </c>
      <c r="B9" s="21" t="s">
        <v>6</v>
      </c>
      <c r="C9" s="21" t="s">
        <v>30</v>
      </c>
      <c r="D9" s="20" t="s">
        <v>149</v>
      </c>
      <c r="E9" s="21" t="s">
        <v>139</v>
      </c>
      <c r="F9" s="21" t="s">
        <v>165</v>
      </c>
      <c r="G9" s="20" t="s">
        <v>162</v>
      </c>
    </row>
    <row r="10" spans="1:7" s="72" customFormat="1" ht="15" customHeight="1" x14ac:dyDescent="0.2">
      <c r="A10" s="159">
        <v>1</v>
      </c>
      <c r="B10" s="160"/>
      <c r="C10" s="161"/>
      <c r="D10" s="107">
        <v>2</v>
      </c>
      <c r="E10" s="107">
        <v>3</v>
      </c>
      <c r="F10" s="107">
        <v>4</v>
      </c>
      <c r="G10" s="107">
        <v>5</v>
      </c>
    </row>
    <row r="11" spans="1:7" ht="18" customHeight="1" x14ac:dyDescent="0.25">
      <c r="A11" s="57"/>
      <c r="B11" s="58"/>
      <c r="C11" s="59" t="s">
        <v>50</v>
      </c>
      <c r="D11" s="57"/>
      <c r="E11" s="57"/>
      <c r="F11" s="57"/>
      <c r="G11" s="57"/>
    </row>
    <row r="12" spans="1:7" ht="25.5" x14ac:dyDescent="0.25">
      <c r="A12" s="47">
        <v>8</v>
      </c>
      <c r="B12" s="47"/>
      <c r="C12" s="47" t="s">
        <v>15</v>
      </c>
      <c r="D12" s="60"/>
      <c r="E12" s="60"/>
      <c r="F12" s="60"/>
      <c r="G12" s="60"/>
    </row>
    <row r="13" spans="1:7" ht="18" customHeight="1" x14ac:dyDescent="0.25">
      <c r="A13" s="37"/>
      <c r="B13" s="38">
        <v>84</v>
      </c>
      <c r="C13" s="38" t="s">
        <v>22</v>
      </c>
      <c r="D13" s="30"/>
      <c r="E13" s="30"/>
      <c r="F13" s="30"/>
      <c r="G13" s="30"/>
    </row>
    <row r="14" spans="1:7" ht="18" customHeight="1" x14ac:dyDescent="0.25">
      <c r="A14" s="37"/>
      <c r="B14" s="38"/>
      <c r="C14" s="39"/>
      <c r="D14" s="30"/>
      <c r="E14" s="30"/>
      <c r="F14" s="30"/>
      <c r="G14" s="30"/>
    </row>
    <row r="15" spans="1:7" ht="18" customHeight="1" x14ac:dyDescent="0.25">
      <c r="A15" s="57"/>
      <c r="B15" s="58"/>
      <c r="C15" s="59" t="s">
        <v>53</v>
      </c>
      <c r="D15" s="57"/>
      <c r="E15" s="57"/>
      <c r="F15" s="57"/>
      <c r="G15" s="57"/>
    </row>
    <row r="16" spans="1:7" ht="25.5" x14ac:dyDescent="0.25">
      <c r="A16" s="47">
        <v>5</v>
      </c>
      <c r="B16" s="47"/>
      <c r="C16" s="47" t="s">
        <v>16</v>
      </c>
      <c r="D16" s="60"/>
      <c r="E16" s="60"/>
      <c r="F16" s="60"/>
      <c r="G16" s="60"/>
    </row>
    <row r="17" spans="1:7" ht="25.5" x14ac:dyDescent="0.25">
      <c r="A17" s="38"/>
      <c r="B17" s="38">
        <v>54</v>
      </c>
      <c r="C17" s="40" t="s">
        <v>23</v>
      </c>
      <c r="D17" s="30"/>
      <c r="E17" s="30"/>
      <c r="F17" s="30"/>
      <c r="G17" s="30"/>
    </row>
    <row r="20" spans="1:7" x14ac:dyDescent="0.25">
      <c r="A20" s="5" t="s">
        <v>167</v>
      </c>
    </row>
    <row r="23" spans="1:7" x14ac:dyDescent="0.25">
      <c r="A23" s="151" t="s">
        <v>63</v>
      </c>
      <c r="B23" s="151"/>
      <c r="C23" s="151"/>
      <c r="D23" s="5" t="s">
        <v>64</v>
      </c>
      <c r="E23" s="5" t="s">
        <v>64</v>
      </c>
      <c r="G23" s="5" t="s">
        <v>65</v>
      </c>
    </row>
    <row r="24" spans="1:7" x14ac:dyDescent="0.25">
      <c r="A24" s="5" t="s">
        <v>66</v>
      </c>
      <c r="C24" s="5" t="s">
        <v>64</v>
      </c>
      <c r="D24" s="5" t="s">
        <v>64</v>
      </c>
      <c r="E24" s="5" t="s">
        <v>64</v>
      </c>
      <c r="G24" s="5" t="s">
        <v>67</v>
      </c>
    </row>
  </sheetData>
  <mergeCells count="5">
    <mergeCell ref="A5:G5"/>
    <mergeCell ref="A7:G7"/>
    <mergeCell ref="A23:C23"/>
    <mergeCell ref="A3:G3"/>
    <mergeCell ref="A10:C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5"/>
  <sheetViews>
    <sheetView zoomScale="90" zoomScaleNormal="90" workbookViewId="0">
      <selection activeCell="A21" sqref="A21:XFD21"/>
    </sheetView>
  </sheetViews>
  <sheetFormatPr defaultColWidth="8.85546875" defaultRowHeight="15" x14ac:dyDescent="0.25"/>
  <cols>
    <col min="1" max="1" width="27.85546875" style="5" customWidth="1"/>
    <col min="2" max="5" width="20.7109375" style="5" customWidth="1"/>
    <col min="6" max="16384" width="8.85546875" style="5"/>
  </cols>
  <sheetData>
    <row r="1" spans="1:5" s="1" customFormat="1" ht="18" customHeight="1" x14ac:dyDescent="0.25">
      <c r="A1" s="1" t="s">
        <v>79</v>
      </c>
    </row>
    <row r="3" spans="1:5" ht="39" customHeight="1" x14ac:dyDescent="0.25">
      <c r="A3" s="143" t="s">
        <v>163</v>
      </c>
      <c r="B3" s="143"/>
      <c r="C3" s="143"/>
      <c r="D3" s="143"/>
      <c r="E3" s="143"/>
    </row>
    <row r="4" spans="1:5" ht="18" customHeight="1" x14ac:dyDescent="0.25">
      <c r="A4" s="18"/>
      <c r="B4" s="18"/>
      <c r="C4" s="18"/>
      <c r="D4" s="18"/>
      <c r="E4" s="18"/>
    </row>
    <row r="5" spans="1:5" ht="15.75" customHeight="1" x14ac:dyDescent="0.25">
      <c r="A5" s="162" t="s">
        <v>18</v>
      </c>
      <c r="B5" s="162"/>
      <c r="C5" s="162"/>
      <c r="D5" s="162"/>
      <c r="E5" s="162"/>
    </row>
    <row r="6" spans="1:5" ht="18.75" x14ac:dyDescent="0.25">
      <c r="A6" s="18"/>
      <c r="B6" s="18"/>
      <c r="C6" s="18"/>
      <c r="D6" s="18"/>
      <c r="E6" s="18"/>
    </row>
    <row r="7" spans="1:5" ht="18" customHeight="1" x14ac:dyDescent="0.25">
      <c r="A7" s="162" t="s">
        <v>49</v>
      </c>
      <c r="B7" s="162"/>
      <c r="C7" s="162"/>
      <c r="D7" s="162"/>
      <c r="E7" s="162"/>
    </row>
    <row r="8" spans="1:5" ht="18.75" x14ac:dyDescent="0.25">
      <c r="A8" s="18"/>
      <c r="B8" s="18"/>
      <c r="C8" s="18"/>
      <c r="D8" s="18"/>
      <c r="E8" s="18"/>
    </row>
    <row r="9" spans="1:5" ht="25.5" x14ac:dyDescent="0.25">
      <c r="A9" s="20" t="s">
        <v>41</v>
      </c>
      <c r="B9" s="20" t="s">
        <v>149</v>
      </c>
      <c r="C9" s="21" t="s">
        <v>139</v>
      </c>
      <c r="D9" s="21" t="s">
        <v>165</v>
      </c>
      <c r="E9" s="20" t="s">
        <v>162</v>
      </c>
    </row>
    <row r="10" spans="1:5" x14ac:dyDescent="0.25">
      <c r="A10" s="71">
        <v>1</v>
      </c>
      <c r="B10" s="129">
        <v>2</v>
      </c>
      <c r="C10" s="129">
        <v>3</v>
      </c>
      <c r="D10" s="129">
        <v>4</v>
      </c>
      <c r="E10" s="129">
        <v>5</v>
      </c>
    </row>
    <row r="11" spans="1:5" ht="18" customHeight="1" x14ac:dyDescent="0.25">
      <c r="A11" s="45" t="s">
        <v>50</v>
      </c>
      <c r="B11" s="61"/>
      <c r="C11" s="61"/>
      <c r="D11" s="61"/>
      <c r="E11" s="61"/>
    </row>
    <row r="12" spans="1:5" ht="25.5" x14ac:dyDescent="0.25">
      <c r="A12" s="47" t="s">
        <v>51</v>
      </c>
      <c r="B12" s="60"/>
      <c r="C12" s="60"/>
      <c r="D12" s="60"/>
      <c r="E12" s="60"/>
    </row>
    <row r="13" spans="1:5" ht="25.5" x14ac:dyDescent="0.25">
      <c r="A13" s="44" t="s">
        <v>52</v>
      </c>
      <c r="B13" s="30"/>
      <c r="C13" s="30"/>
      <c r="D13" s="30"/>
      <c r="E13" s="30"/>
    </row>
    <row r="14" spans="1:5" ht="18" customHeight="1" x14ac:dyDescent="0.25">
      <c r="A14" s="45" t="s">
        <v>53</v>
      </c>
      <c r="B14" s="61"/>
      <c r="C14" s="61"/>
      <c r="D14" s="61"/>
      <c r="E14" s="61"/>
    </row>
    <row r="15" spans="1:5" ht="18" customHeight="1" x14ac:dyDescent="0.25">
      <c r="A15" s="62" t="s">
        <v>44</v>
      </c>
      <c r="B15" s="60"/>
      <c r="C15" s="60"/>
      <c r="D15" s="60"/>
      <c r="E15" s="60"/>
    </row>
    <row r="16" spans="1:5" ht="18" customHeight="1" x14ac:dyDescent="0.25">
      <c r="A16" s="42" t="s">
        <v>45</v>
      </c>
      <c r="B16" s="30"/>
      <c r="C16" s="30"/>
      <c r="D16" s="30"/>
      <c r="E16" s="30"/>
    </row>
    <row r="17" spans="1:5" ht="18" customHeight="1" x14ac:dyDescent="0.25">
      <c r="A17" s="62" t="s">
        <v>46</v>
      </c>
      <c r="B17" s="60"/>
      <c r="C17" s="60"/>
      <c r="D17" s="60"/>
      <c r="E17" s="60"/>
    </row>
    <row r="18" spans="1:5" ht="18" customHeight="1" x14ac:dyDescent="0.25">
      <c r="A18" s="42" t="s">
        <v>47</v>
      </c>
      <c r="B18" s="30"/>
      <c r="C18" s="30"/>
      <c r="D18" s="30"/>
      <c r="E18" s="30"/>
    </row>
    <row r="21" spans="1:5" x14ac:dyDescent="0.25">
      <c r="A21" s="5" t="s">
        <v>167</v>
      </c>
    </row>
    <row r="24" spans="1:5" x14ac:dyDescent="0.25">
      <c r="A24" s="108" t="s">
        <v>63</v>
      </c>
      <c r="B24" s="5" t="s">
        <v>64</v>
      </c>
      <c r="C24" s="5" t="s">
        <v>64</v>
      </c>
      <c r="E24" s="5" t="s">
        <v>65</v>
      </c>
    </row>
    <row r="25" spans="1:5" x14ac:dyDescent="0.25">
      <c r="A25" s="5" t="s">
        <v>66</v>
      </c>
      <c r="B25" s="5" t="s">
        <v>64</v>
      </c>
      <c r="C25" s="5" t="s">
        <v>64</v>
      </c>
      <c r="E25" s="5" t="s">
        <v>67</v>
      </c>
    </row>
  </sheetData>
  <mergeCells count="3">
    <mergeCell ref="A5:E5"/>
    <mergeCell ref="A7:E7"/>
    <mergeCell ref="A3:E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75"/>
  <sheetViews>
    <sheetView zoomScale="90" zoomScaleNormal="90" workbookViewId="0">
      <selection activeCell="A172" sqref="A172:XFD172"/>
    </sheetView>
  </sheetViews>
  <sheetFormatPr defaultColWidth="9.140625" defaultRowHeight="15" x14ac:dyDescent="0.25"/>
  <cols>
    <col min="1" max="1" width="7.42578125" style="5" bestFit="1" customWidth="1"/>
    <col min="2" max="2" width="8.42578125" style="5" bestFit="1" customWidth="1"/>
    <col min="3" max="3" width="5.85546875" style="5" customWidth="1"/>
    <col min="4" max="4" width="51.85546875" style="5" customWidth="1"/>
    <col min="5" max="5" width="20.85546875" style="17" customWidth="1"/>
    <col min="6" max="8" width="20.85546875" style="36" customWidth="1"/>
    <col min="9" max="16384" width="9.140625" style="5"/>
  </cols>
  <sheetData>
    <row r="1" spans="1:8" s="1" customFormat="1" ht="18" customHeight="1" x14ac:dyDescent="0.25">
      <c r="A1" s="1" t="s">
        <v>79</v>
      </c>
      <c r="E1" s="2"/>
      <c r="F1" s="73"/>
      <c r="G1" s="73"/>
      <c r="H1" s="73"/>
    </row>
    <row r="3" spans="1:8" ht="34.5" customHeight="1" x14ac:dyDescent="0.25">
      <c r="A3" s="143" t="s">
        <v>161</v>
      </c>
      <c r="B3" s="143"/>
      <c r="C3" s="143"/>
      <c r="D3" s="143"/>
      <c r="E3" s="143"/>
      <c r="F3" s="143"/>
      <c r="G3" s="143"/>
      <c r="H3" s="143"/>
    </row>
    <row r="4" spans="1:8" ht="13.5" customHeight="1" x14ac:dyDescent="0.25">
      <c r="A4" s="18"/>
      <c r="B4" s="18"/>
      <c r="C4" s="18"/>
      <c r="D4" s="18"/>
      <c r="E4" s="19"/>
      <c r="F4" s="74"/>
      <c r="G4" s="74"/>
      <c r="H4" s="74"/>
    </row>
    <row r="5" spans="1:8" ht="18" customHeight="1" x14ac:dyDescent="0.25">
      <c r="A5" s="162" t="s">
        <v>17</v>
      </c>
      <c r="B5" s="162"/>
      <c r="C5" s="162"/>
      <c r="D5" s="162"/>
      <c r="E5" s="162"/>
      <c r="F5" s="162"/>
      <c r="G5" s="162"/>
      <c r="H5" s="162"/>
    </row>
    <row r="6" spans="1:8" ht="17.25" customHeight="1" x14ac:dyDescent="0.25">
      <c r="A6" s="18"/>
      <c r="B6" s="18"/>
      <c r="C6" s="18"/>
      <c r="D6" s="18"/>
      <c r="E6" s="19"/>
      <c r="F6" s="74"/>
      <c r="G6" s="74"/>
      <c r="H6" s="74"/>
    </row>
    <row r="7" spans="1:8" ht="41.25" customHeight="1" x14ac:dyDescent="0.25">
      <c r="A7" s="173" t="s">
        <v>19</v>
      </c>
      <c r="B7" s="174"/>
      <c r="C7" s="175"/>
      <c r="D7" s="21" t="s">
        <v>20</v>
      </c>
      <c r="E7" s="41" t="s">
        <v>149</v>
      </c>
      <c r="F7" s="82" t="s">
        <v>139</v>
      </c>
      <c r="G7" s="82" t="s">
        <v>166</v>
      </c>
      <c r="H7" s="20" t="s">
        <v>162</v>
      </c>
    </row>
    <row r="8" spans="1:8" x14ac:dyDescent="0.25">
      <c r="A8" s="159">
        <v>1</v>
      </c>
      <c r="B8" s="160"/>
      <c r="C8" s="160"/>
      <c r="D8" s="161"/>
      <c r="E8" s="114">
        <v>2</v>
      </c>
      <c r="F8" s="83">
        <v>3</v>
      </c>
      <c r="G8" s="83">
        <v>4</v>
      </c>
      <c r="H8" s="83">
        <v>5</v>
      </c>
    </row>
    <row r="9" spans="1:8" x14ac:dyDescent="0.25">
      <c r="A9" s="170" t="s">
        <v>78</v>
      </c>
      <c r="B9" s="171"/>
      <c r="C9" s="172"/>
      <c r="D9" s="116" t="s">
        <v>79</v>
      </c>
      <c r="E9" s="43"/>
      <c r="F9" s="84"/>
      <c r="G9" s="84"/>
      <c r="H9" s="84"/>
    </row>
    <row r="10" spans="1:8" x14ac:dyDescent="0.25">
      <c r="A10" s="170" t="s">
        <v>80</v>
      </c>
      <c r="B10" s="171"/>
      <c r="C10" s="172"/>
      <c r="D10" s="116" t="s">
        <v>24</v>
      </c>
      <c r="E10" s="28"/>
      <c r="F10" s="85"/>
      <c r="G10" s="85"/>
      <c r="H10" s="85"/>
    </row>
    <row r="11" spans="1:8" ht="25.5" customHeight="1" x14ac:dyDescent="0.25">
      <c r="A11" s="167" t="s">
        <v>81</v>
      </c>
      <c r="B11" s="168"/>
      <c r="C11" s="169"/>
      <c r="D11" s="117" t="s">
        <v>82</v>
      </c>
      <c r="E11" s="64"/>
      <c r="F11" s="86"/>
      <c r="G11" s="86"/>
      <c r="H11" s="86"/>
    </row>
    <row r="12" spans="1:8" x14ac:dyDescent="0.25">
      <c r="A12" s="164" t="s">
        <v>83</v>
      </c>
      <c r="B12" s="165"/>
      <c r="C12" s="166"/>
      <c r="D12" s="103" t="s">
        <v>84</v>
      </c>
      <c r="E12" s="104"/>
      <c r="F12" s="105"/>
      <c r="G12" s="105"/>
      <c r="H12" s="105"/>
    </row>
    <row r="13" spans="1:8" x14ac:dyDescent="0.25">
      <c r="A13" s="145">
        <v>3</v>
      </c>
      <c r="B13" s="146"/>
      <c r="C13" s="147"/>
      <c r="D13" s="113" t="s">
        <v>10</v>
      </c>
      <c r="E13" s="133">
        <f>E14+E15</f>
        <v>87265.84</v>
      </c>
      <c r="F13" s="134">
        <f>F14+F15</f>
        <v>94635</v>
      </c>
      <c r="G13" s="134">
        <f>H13-F13</f>
        <v>15565</v>
      </c>
      <c r="H13" s="134">
        <f>H14+H15</f>
        <v>110200</v>
      </c>
    </row>
    <row r="14" spans="1:8" x14ac:dyDescent="0.25">
      <c r="A14" s="170">
        <v>32</v>
      </c>
      <c r="B14" s="171"/>
      <c r="C14" s="172"/>
      <c r="D14" s="116" t="s">
        <v>21</v>
      </c>
      <c r="E14" s="131">
        <v>86027.72</v>
      </c>
      <c r="F14" s="132">
        <v>93935</v>
      </c>
      <c r="G14" s="132">
        <f t="shared" ref="G14:G35" si="0">H14-F14</f>
        <v>15115</v>
      </c>
      <c r="H14" s="132">
        <v>109050</v>
      </c>
    </row>
    <row r="15" spans="1:8" x14ac:dyDescent="0.25">
      <c r="A15" s="115">
        <v>34</v>
      </c>
      <c r="B15" s="68"/>
      <c r="C15" s="69"/>
      <c r="D15" s="116" t="s">
        <v>72</v>
      </c>
      <c r="E15" s="43">
        <v>1238.1199999999999</v>
      </c>
      <c r="F15" s="84">
        <v>700</v>
      </c>
      <c r="G15" s="84">
        <f t="shared" si="0"/>
        <v>450</v>
      </c>
      <c r="H15" s="84">
        <v>1150</v>
      </c>
    </row>
    <row r="16" spans="1:8" ht="25.5" customHeight="1" x14ac:dyDescent="0.25">
      <c r="A16" s="167" t="s">
        <v>85</v>
      </c>
      <c r="B16" s="168"/>
      <c r="C16" s="169"/>
      <c r="D16" s="117" t="s">
        <v>86</v>
      </c>
      <c r="E16" s="64"/>
      <c r="F16" s="86"/>
      <c r="G16" s="86">
        <f t="shared" si="0"/>
        <v>0</v>
      </c>
      <c r="H16" s="86"/>
    </row>
    <row r="17" spans="1:8" x14ac:dyDescent="0.25">
      <c r="A17" s="164" t="s">
        <v>87</v>
      </c>
      <c r="B17" s="165"/>
      <c r="C17" s="166"/>
      <c r="D17" s="103" t="s">
        <v>88</v>
      </c>
      <c r="E17" s="104"/>
      <c r="F17" s="105"/>
      <c r="G17" s="105">
        <f t="shared" si="0"/>
        <v>0</v>
      </c>
      <c r="H17" s="105"/>
    </row>
    <row r="18" spans="1:8" x14ac:dyDescent="0.25">
      <c r="A18" s="145">
        <v>3</v>
      </c>
      <c r="B18" s="146"/>
      <c r="C18" s="147"/>
      <c r="D18" s="113" t="s">
        <v>10</v>
      </c>
      <c r="E18" s="133">
        <f t="shared" ref="E18:H18" si="1">E19</f>
        <v>1016.6</v>
      </c>
      <c r="F18" s="134">
        <f t="shared" si="1"/>
        <v>1000</v>
      </c>
      <c r="G18" s="134">
        <f t="shared" si="0"/>
        <v>-1000</v>
      </c>
      <c r="H18" s="134">
        <f t="shared" si="1"/>
        <v>0</v>
      </c>
    </row>
    <row r="19" spans="1:8" x14ac:dyDescent="0.25">
      <c r="A19" s="170">
        <v>32</v>
      </c>
      <c r="B19" s="171"/>
      <c r="C19" s="172"/>
      <c r="D19" s="116" t="s">
        <v>21</v>
      </c>
      <c r="E19" s="131">
        <v>1016.6</v>
      </c>
      <c r="F19" s="132">
        <v>1000</v>
      </c>
      <c r="G19" s="132">
        <f t="shared" si="0"/>
        <v>-1000</v>
      </c>
      <c r="H19" s="132">
        <v>0</v>
      </c>
    </row>
    <row r="20" spans="1:8" ht="25.5" customHeight="1" x14ac:dyDescent="0.25">
      <c r="A20" s="167" t="s">
        <v>89</v>
      </c>
      <c r="B20" s="168"/>
      <c r="C20" s="169"/>
      <c r="D20" s="117" t="s">
        <v>90</v>
      </c>
      <c r="E20" s="64"/>
      <c r="F20" s="86"/>
      <c r="G20" s="86">
        <f t="shared" si="0"/>
        <v>0</v>
      </c>
      <c r="H20" s="86"/>
    </row>
    <row r="21" spans="1:8" x14ac:dyDescent="0.25">
      <c r="A21" s="164" t="s">
        <v>87</v>
      </c>
      <c r="B21" s="165"/>
      <c r="C21" s="166"/>
      <c r="D21" s="103" t="s">
        <v>88</v>
      </c>
      <c r="E21" s="104"/>
      <c r="F21" s="105"/>
      <c r="G21" s="105">
        <f t="shared" si="0"/>
        <v>0</v>
      </c>
      <c r="H21" s="105"/>
    </row>
    <row r="22" spans="1:8" x14ac:dyDescent="0.25">
      <c r="A22" s="145">
        <v>3</v>
      </c>
      <c r="B22" s="146"/>
      <c r="C22" s="147"/>
      <c r="D22" s="113" t="s">
        <v>10</v>
      </c>
      <c r="E22" s="133">
        <f t="shared" ref="E22:H22" si="2">E23</f>
        <v>955.62</v>
      </c>
      <c r="F22" s="134">
        <f t="shared" si="2"/>
        <v>0</v>
      </c>
      <c r="G22" s="134">
        <f t="shared" si="0"/>
        <v>0</v>
      </c>
      <c r="H22" s="134">
        <f t="shared" si="2"/>
        <v>0</v>
      </c>
    </row>
    <row r="23" spans="1:8" x14ac:dyDescent="0.25">
      <c r="A23" s="170">
        <v>31</v>
      </c>
      <c r="B23" s="171"/>
      <c r="C23" s="172"/>
      <c r="D23" s="116" t="s">
        <v>11</v>
      </c>
      <c r="E23" s="131">
        <v>955.62</v>
      </c>
      <c r="F23" s="132">
        <v>0</v>
      </c>
      <c r="G23" s="132">
        <f t="shared" si="0"/>
        <v>0</v>
      </c>
      <c r="H23" s="132">
        <v>0</v>
      </c>
    </row>
    <row r="24" spans="1:8" ht="25.5" customHeight="1" x14ac:dyDescent="0.25">
      <c r="A24" s="167" t="s">
        <v>91</v>
      </c>
      <c r="B24" s="168"/>
      <c r="C24" s="169"/>
      <c r="D24" s="117" t="s">
        <v>92</v>
      </c>
      <c r="E24" s="64"/>
      <c r="F24" s="86"/>
      <c r="G24" s="86">
        <f t="shared" si="0"/>
        <v>0</v>
      </c>
      <c r="H24" s="86"/>
    </row>
    <row r="25" spans="1:8" x14ac:dyDescent="0.25">
      <c r="A25" s="164" t="s">
        <v>87</v>
      </c>
      <c r="B25" s="165"/>
      <c r="C25" s="166"/>
      <c r="D25" s="103" t="s">
        <v>88</v>
      </c>
      <c r="E25" s="104"/>
      <c r="F25" s="105"/>
      <c r="G25" s="105">
        <f t="shared" si="0"/>
        <v>0</v>
      </c>
      <c r="H25" s="105"/>
    </row>
    <row r="26" spans="1:8" x14ac:dyDescent="0.25">
      <c r="A26" s="145">
        <v>3</v>
      </c>
      <c r="B26" s="146"/>
      <c r="C26" s="147"/>
      <c r="D26" s="113" t="s">
        <v>10</v>
      </c>
      <c r="E26" s="133">
        <f t="shared" ref="E26:H26" si="3">E27</f>
        <v>364</v>
      </c>
      <c r="F26" s="134">
        <f t="shared" si="3"/>
        <v>980</v>
      </c>
      <c r="G26" s="134">
        <f t="shared" si="0"/>
        <v>-364</v>
      </c>
      <c r="H26" s="134">
        <f t="shared" si="3"/>
        <v>616</v>
      </c>
    </row>
    <row r="27" spans="1:8" x14ac:dyDescent="0.25">
      <c r="A27" s="170">
        <v>31</v>
      </c>
      <c r="B27" s="171"/>
      <c r="C27" s="172"/>
      <c r="D27" s="116" t="s">
        <v>11</v>
      </c>
      <c r="E27" s="131">
        <v>364</v>
      </c>
      <c r="F27" s="132">
        <v>980</v>
      </c>
      <c r="G27" s="132">
        <f t="shared" si="0"/>
        <v>-364</v>
      </c>
      <c r="H27" s="132">
        <v>616</v>
      </c>
    </row>
    <row r="28" spans="1:8" ht="25.5" customHeight="1" x14ac:dyDescent="0.25">
      <c r="A28" s="167" t="s">
        <v>93</v>
      </c>
      <c r="B28" s="168"/>
      <c r="C28" s="169"/>
      <c r="D28" s="117" t="s">
        <v>94</v>
      </c>
      <c r="E28" s="64"/>
      <c r="F28" s="86"/>
      <c r="G28" s="86">
        <f t="shared" si="0"/>
        <v>0</v>
      </c>
      <c r="H28" s="86"/>
    </row>
    <row r="29" spans="1:8" x14ac:dyDescent="0.25">
      <c r="A29" s="164" t="s">
        <v>95</v>
      </c>
      <c r="B29" s="165"/>
      <c r="C29" s="166"/>
      <c r="D29" s="103" t="s">
        <v>96</v>
      </c>
      <c r="E29" s="104"/>
      <c r="F29" s="105"/>
      <c r="G29" s="105">
        <f t="shared" si="0"/>
        <v>0</v>
      </c>
      <c r="H29" s="105"/>
    </row>
    <row r="30" spans="1:8" x14ac:dyDescent="0.25">
      <c r="A30" s="145">
        <v>3</v>
      </c>
      <c r="B30" s="146"/>
      <c r="C30" s="147"/>
      <c r="D30" s="113" t="s">
        <v>10</v>
      </c>
      <c r="E30" s="133">
        <f t="shared" ref="E30:H30" si="4">E31</f>
        <v>2873.59</v>
      </c>
      <c r="F30" s="134">
        <f t="shared" si="4"/>
        <v>0</v>
      </c>
      <c r="G30" s="134">
        <f t="shared" si="0"/>
        <v>0</v>
      </c>
      <c r="H30" s="134">
        <f t="shared" si="4"/>
        <v>0</v>
      </c>
    </row>
    <row r="31" spans="1:8" x14ac:dyDescent="0.25">
      <c r="A31" s="170">
        <v>32</v>
      </c>
      <c r="B31" s="171"/>
      <c r="C31" s="172"/>
      <c r="D31" s="116" t="s">
        <v>21</v>
      </c>
      <c r="E31" s="131">
        <v>2873.59</v>
      </c>
      <c r="F31" s="132">
        <v>0</v>
      </c>
      <c r="G31" s="132">
        <f t="shared" si="0"/>
        <v>0</v>
      </c>
      <c r="H31" s="132">
        <v>0</v>
      </c>
    </row>
    <row r="32" spans="1:8" ht="25.5" customHeight="1" x14ac:dyDescent="0.25">
      <c r="A32" s="167" t="s">
        <v>97</v>
      </c>
      <c r="B32" s="168"/>
      <c r="C32" s="169"/>
      <c r="D32" s="117" t="s">
        <v>98</v>
      </c>
      <c r="E32" s="64"/>
      <c r="F32" s="86"/>
      <c r="G32" s="86">
        <f t="shared" si="0"/>
        <v>0</v>
      </c>
      <c r="H32" s="86"/>
    </row>
    <row r="33" spans="1:8" x14ac:dyDescent="0.25">
      <c r="A33" s="164" t="s">
        <v>95</v>
      </c>
      <c r="B33" s="165"/>
      <c r="C33" s="166"/>
      <c r="D33" s="103" t="s">
        <v>96</v>
      </c>
      <c r="E33" s="104"/>
      <c r="F33" s="105"/>
      <c r="G33" s="105">
        <f t="shared" si="0"/>
        <v>0</v>
      </c>
      <c r="H33" s="105"/>
    </row>
    <row r="34" spans="1:8" x14ac:dyDescent="0.25">
      <c r="A34" s="145">
        <v>3</v>
      </c>
      <c r="B34" s="146"/>
      <c r="C34" s="147"/>
      <c r="D34" s="113" t="s">
        <v>10</v>
      </c>
      <c r="E34" s="133">
        <f t="shared" ref="E34:H34" si="5">E35</f>
        <v>1333.65</v>
      </c>
      <c r="F34" s="134">
        <f t="shared" si="5"/>
        <v>0</v>
      </c>
      <c r="G34" s="134">
        <f t="shared" si="0"/>
        <v>0</v>
      </c>
      <c r="H34" s="134">
        <f t="shared" si="5"/>
        <v>0</v>
      </c>
    </row>
    <row r="35" spans="1:8" x14ac:dyDescent="0.25">
      <c r="A35" s="170">
        <v>32</v>
      </c>
      <c r="B35" s="171"/>
      <c r="C35" s="172"/>
      <c r="D35" s="116" t="s">
        <v>21</v>
      </c>
      <c r="E35" s="131">
        <v>1333.65</v>
      </c>
      <c r="F35" s="132">
        <v>0</v>
      </c>
      <c r="G35" s="132">
        <f t="shared" si="0"/>
        <v>0</v>
      </c>
      <c r="H35" s="132">
        <v>0</v>
      </c>
    </row>
    <row r="36" spans="1:8" ht="25.5" customHeight="1" x14ac:dyDescent="0.25">
      <c r="A36" s="167" t="s">
        <v>99</v>
      </c>
      <c r="B36" s="168"/>
      <c r="C36" s="169"/>
      <c r="D36" s="117" t="s">
        <v>100</v>
      </c>
      <c r="E36" s="64"/>
      <c r="F36" s="86"/>
      <c r="G36" s="86">
        <f t="shared" ref="G36:G54" si="6">H36-F36</f>
        <v>0</v>
      </c>
      <c r="H36" s="86"/>
    </row>
    <row r="37" spans="1:8" x14ac:dyDescent="0.25">
      <c r="A37" s="164" t="s">
        <v>87</v>
      </c>
      <c r="B37" s="165"/>
      <c r="C37" s="166"/>
      <c r="D37" s="103" t="s">
        <v>101</v>
      </c>
      <c r="E37" s="104"/>
      <c r="F37" s="105"/>
      <c r="G37" s="105">
        <f t="shared" si="6"/>
        <v>0</v>
      </c>
      <c r="H37" s="105"/>
    </row>
    <row r="38" spans="1:8" x14ac:dyDescent="0.25">
      <c r="A38" s="145">
        <v>3</v>
      </c>
      <c r="B38" s="146"/>
      <c r="C38" s="147"/>
      <c r="D38" s="113" t="s">
        <v>10</v>
      </c>
      <c r="E38" s="133">
        <f>E39+E40</f>
        <v>8872.19</v>
      </c>
      <c r="F38" s="134">
        <f>F39+F40</f>
        <v>5301</v>
      </c>
      <c r="G38" s="134">
        <f t="shared" si="6"/>
        <v>3856</v>
      </c>
      <c r="H38" s="134">
        <f>H39+H40</f>
        <v>9157</v>
      </c>
    </row>
    <row r="39" spans="1:8" x14ac:dyDescent="0.25">
      <c r="A39" s="170">
        <v>31</v>
      </c>
      <c r="B39" s="171"/>
      <c r="C39" s="172"/>
      <c r="D39" s="116" t="s">
        <v>11</v>
      </c>
      <c r="E39" s="131">
        <v>8633.58</v>
      </c>
      <c r="F39" s="132">
        <v>5055</v>
      </c>
      <c r="G39" s="132">
        <f t="shared" si="6"/>
        <v>3832</v>
      </c>
      <c r="H39" s="132">
        <v>8887</v>
      </c>
    </row>
    <row r="40" spans="1:8" x14ac:dyDescent="0.25">
      <c r="A40" s="170">
        <v>32</v>
      </c>
      <c r="B40" s="171"/>
      <c r="C40" s="172"/>
      <c r="D40" s="116" t="s">
        <v>21</v>
      </c>
      <c r="E40" s="131">
        <v>238.61</v>
      </c>
      <c r="F40" s="132">
        <v>246</v>
      </c>
      <c r="G40" s="132">
        <f t="shared" si="6"/>
        <v>24</v>
      </c>
      <c r="H40" s="132">
        <v>270</v>
      </c>
    </row>
    <row r="41" spans="1:8" ht="25.5" customHeight="1" x14ac:dyDescent="0.25">
      <c r="A41" s="167" t="s">
        <v>99</v>
      </c>
      <c r="B41" s="168"/>
      <c r="C41" s="169"/>
      <c r="D41" s="117" t="s">
        <v>100</v>
      </c>
      <c r="E41" s="64"/>
      <c r="F41" s="86"/>
      <c r="G41" s="86">
        <f t="shared" si="6"/>
        <v>0</v>
      </c>
      <c r="H41" s="86"/>
    </row>
    <row r="42" spans="1:8" x14ac:dyDescent="0.25">
      <c r="A42" s="164" t="s">
        <v>95</v>
      </c>
      <c r="B42" s="165"/>
      <c r="C42" s="166"/>
      <c r="D42" s="103" t="s">
        <v>102</v>
      </c>
      <c r="E42" s="104"/>
      <c r="F42" s="105"/>
      <c r="G42" s="105">
        <f t="shared" si="6"/>
        <v>0</v>
      </c>
      <c r="H42" s="105"/>
    </row>
    <row r="43" spans="1:8" x14ac:dyDescent="0.25">
      <c r="A43" s="145">
        <v>3</v>
      </c>
      <c r="B43" s="146"/>
      <c r="C43" s="147"/>
      <c r="D43" s="113" t="s">
        <v>10</v>
      </c>
      <c r="E43" s="133">
        <f>E44+E45</f>
        <v>30415.370000000003</v>
      </c>
      <c r="F43" s="134">
        <f>F44+F45</f>
        <v>47709</v>
      </c>
      <c r="G43" s="134">
        <f t="shared" si="6"/>
        <v>6803</v>
      </c>
      <c r="H43" s="134">
        <f>H44+H45</f>
        <v>54512</v>
      </c>
    </row>
    <row r="44" spans="1:8" x14ac:dyDescent="0.25">
      <c r="A44" s="170">
        <v>31</v>
      </c>
      <c r="B44" s="171"/>
      <c r="C44" s="172"/>
      <c r="D44" s="116" t="s">
        <v>11</v>
      </c>
      <c r="E44" s="131">
        <v>28268.04</v>
      </c>
      <c r="F44" s="132">
        <v>45495</v>
      </c>
      <c r="G44" s="132">
        <f t="shared" si="6"/>
        <v>6587</v>
      </c>
      <c r="H44" s="132">
        <v>52082</v>
      </c>
    </row>
    <row r="45" spans="1:8" x14ac:dyDescent="0.25">
      <c r="A45" s="170">
        <v>32</v>
      </c>
      <c r="B45" s="171"/>
      <c r="C45" s="172"/>
      <c r="D45" s="116" t="s">
        <v>21</v>
      </c>
      <c r="E45" s="131">
        <v>2147.33</v>
      </c>
      <c r="F45" s="132">
        <v>2214</v>
      </c>
      <c r="G45" s="132">
        <f t="shared" si="6"/>
        <v>216</v>
      </c>
      <c r="H45" s="132">
        <v>2430</v>
      </c>
    </row>
    <row r="46" spans="1:8" ht="25.5" customHeight="1" x14ac:dyDescent="0.25">
      <c r="A46" s="167" t="s">
        <v>103</v>
      </c>
      <c r="B46" s="168"/>
      <c r="C46" s="169"/>
      <c r="D46" s="117" t="s">
        <v>104</v>
      </c>
      <c r="E46" s="64"/>
      <c r="F46" s="86"/>
      <c r="G46" s="86">
        <f t="shared" si="6"/>
        <v>0</v>
      </c>
      <c r="H46" s="86"/>
    </row>
    <row r="47" spans="1:8" x14ac:dyDescent="0.25">
      <c r="A47" s="164" t="s">
        <v>87</v>
      </c>
      <c r="B47" s="165"/>
      <c r="C47" s="166"/>
      <c r="D47" s="103" t="s">
        <v>88</v>
      </c>
      <c r="E47" s="104"/>
      <c r="F47" s="105"/>
      <c r="G47" s="105">
        <f t="shared" si="6"/>
        <v>0</v>
      </c>
      <c r="H47" s="105"/>
    </row>
    <row r="48" spans="1:8" x14ac:dyDescent="0.25">
      <c r="A48" s="145">
        <v>3</v>
      </c>
      <c r="B48" s="146"/>
      <c r="C48" s="147"/>
      <c r="D48" s="113" t="s">
        <v>10</v>
      </c>
      <c r="E48" s="133">
        <f>E49+E50</f>
        <v>4035.5</v>
      </c>
      <c r="F48" s="134">
        <f>F49+F50</f>
        <v>4270</v>
      </c>
      <c r="G48" s="134">
        <f t="shared" si="6"/>
        <v>875</v>
      </c>
      <c r="H48" s="134">
        <f>H49+H50</f>
        <v>5145</v>
      </c>
    </row>
    <row r="49" spans="1:8" x14ac:dyDescent="0.25">
      <c r="A49" s="170">
        <v>31</v>
      </c>
      <c r="B49" s="171"/>
      <c r="C49" s="172"/>
      <c r="D49" s="116" t="s">
        <v>11</v>
      </c>
      <c r="E49" s="131">
        <v>3896.03</v>
      </c>
      <c r="F49" s="132">
        <v>4085</v>
      </c>
      <c r="G49" s="132">
        <f t="shared" si="6"/>
        <v>865</v>
      </c>
      <c r="H49" s="132">
        <v>4950</v>
      </c>
    </row>
    <row r="50" spans="1:8" x14ac:dyDescent="0.25">
      <c r="A50" s="170">
        <v>32</v>
      </c>
      <c r="B50" s="171"/>
      <c r="C50" s="172"/>
      <c r="D50" s="116" t="s">
        <v>21</v>
      </c>
      <c r="E50" s="131">
        <v>139.47</v>
      </c>
      <c r="F50" s="132">
        <v>185</v>
      </c>
      <c r="G50" s="132">
        <f t="shared" si="6"/>
        <v>10</v>
      </c>
      <c r="H50" s="132">
        <v>195</v>
      </c>
    </row>
    <row r="51" spans="1:8" ht="25.5" customHeight="1" x14ac:dyDescent="0.25">
      <c r="A51" s="167" t="s">
        <v>103</v>
      </c>
      <c r="B51" s="168"/>
      <c r="C51" s="169"/>
      <c r="D51" s="117" t="s">
        <v>140</v>
      </c>
      <c r="E51" s="64"/>
      <c r="F51" s="86"/>
      <c r="G51" s="86">
        <f t="shared" si="6"/>
        <v>0</v>
      </c>
      <c r="H51" s="86"/>
    </row>
    <row r="52" spans="1:8" x14ac:dyDescent="0.25">
      <c r="A52" s="164" t="s">
        <v>105</v>
      </c>
      <c r="B52" s="165"/>
      <c r="C52" s="166"/>
      <c r="D52" s="103" t="s">
        <v>106</v>
      </c>
      <c r="E52" s="104"/>
      <c r="F52" s="105"/>
      <c r="G52" s="105">
        <f t="shared" si="6"/>
        <v>0</v>
      </c>
      <c r="H52" s="105"/>
    </row>
    <row r="53" spans="1:8" x14ac:dyDescent="0.25">
      <c r="A53" s="145">
        <v>3</v>
      </c>
      <c r="B53" s="146"/>
      <c r="C53" s="147"/>
      <c r="D53" s="113" t="s">
        <v>10</v>
      </c>
      <c r="E53" s="133">
        <f>E54+E55</f>
        <v>3037.34</v>
      </c>
      <c r="F53" s="134">
        <f>F54+F55</f>
        <v>4270</v>
      </c>
      <c r="G53" s="134">
        <f t="shared" si="6"/>
        <v>475</v>
      </c>
      <c r="H53" s="134">
        <f>H54+H55</f>
        <v>4745</v>
      </c>
    </row>
    <row r="54" spans="1:8" x14ac:dyDescent="0.25">
      <c r="A54" s="170">
        <v>31</v>
      </c>
      <c r="B54" s="171"/>
      <c r="C54" s="172"/>
      <c r="D54" s="116" t="s">
        <v>11</v>
      </c>
      <c r="E54" s="131">
        <v>2897.88</v>
      </c>
      <c r="F54" s="132">
        <v>4085</v>
      </c>
      <c r="G54" s="132">
        <f t="shared" si="6"/>
        <v>465</v>
      </c>
      <c r="H54" s="132">
        <v>4550</v>
      </c>
    </row>
    <row r="55" spans="1:8" x14ac:dyDescent="0.25">
      <c r="A55" s="170">
        <v>32</v>
      </c>
      <c r="B55" s="171"/>
      <c r="C55" s="172"/>
      <c r="D55" s="116" t="s">
        <v>21</v>
      </c>
      <c r="E55" s="131">
        <v>139.46</v>
      </c>
      <c r="F55" s="132">
        <v>185</v>
      </c>
      <c r="G55" s="132">
        <f t="shared" ref="G55:G69" si="7">H55-F55</f>
        <v>10</v>
      </c>
      <c r="H55" s="132">
        <v>195</v>
      </c>
    </row>
    <row r="56" spans="1:8" ht="25.5" customHeight="1" x14ac:dyDescent="0.25">
      <c r="A56" s="167" t="s">
        <v>107</v>
      </c>
      <c r="B56" s="168"/>
      <c r="C56" s="169"/>
      <c r="D56" s="117" t="s">
        <v>108</v>
      </c>
      <c r="E56" s="64"/>
      <c r="F56" s="86"/>
      <c r="G56" s="86">
        <f t="shared" si="7"/>
        <v>0</v>
      </c>
      <c r="H56" s="86"/>
    </row>
    <row r="57" spans="1:8" x14ac:dyDescent="0.25">
      <c r="A57" s="164" t="s">
        <v>109</v>
      </c>
      <c r="B57" s="165"/>
      <c r="C57" s="166"/>
      <c r="D57" s="103" t="s">
        <v>110</v>
      </c>
      <c r="E57" s="104"/>
      <c r="F57" s="105"/>
      <c r="G57" s="105">
        <f t="shared" si="7"/>
        <v>0</v>
      </c>
      <c r="H57" s="105"/>
    </row>
    <row r="58" spans="1:8" x14ac:dyDescent="0.25">
      <c r="A58" s="145">
        <v>3</v>
      </c>
      <c r="B58" s="146"/>
      <c r="C58" s="147"/>
      <c r="D58" s="113" t="s">
        <v>10</v>
      </c>
      <c r="E58" s="133">
        <f>E59+E60+E61+E62+E63</f>
        <v>14840.07</v>
      </c>
      <c r="F58" s="134">
        <f>F59+F60+F61+F62+F63</f>
        <v>33550</v>
      </c>
      <c r="G58" s="134">
        <f t="shared" si="7"/>
        <v>-8550</v>
      </c>
      <c r="H58" s="134">
        <f>H59+H60+H61+H62+H63</f>
        <v>25000</v>
      </c>
    </row>
    <row r="59" spans="1:8" x14ac:dyDescent="0.25">
      <c r="A59" s="170">
        <v>31</v>
      </c>
      <c r="B59" s="171"/>
      <c r="C59" s="172"/>
      <c r="D59" s="116" t="s">
        <v>11</v>
      </c>
      <c r="E59" s="131">
        <v>2580</v>
      </c>
      <c r="F59" s="132">
        <v>3000</v>
      </c>
      <c r="G59" s="132">
        <f t="shared" si="7"/>
        <v>5808</v>
      </c>
      <c r="H59" s="132">
        <v>8808</v>
      </c>
    </row>
    <row r="60" spans="1:8" x14ac:dyDescent="0.25">
      <c r="A60" s="170">
        <v>32</v>
      </c>
      <c r="B60" s="171"/>
      <c r="C60" s="172"/>
      <c r="D60" s="116" t="s">
        <v>21</v>
      </c>
      <c r="E60" s="131">
        <v>11932.9</v>
      </c>
      <c r="F60" s="132">
        <v>30500</v>
      </c>
      <c r="G60" s="132">
        <f t="shared" si="7"/>
        <v>-14658</v>
      </c>
      <c r="H60" s="132">
        <v>15842</v>
      </c>
    </row>
    <row r="61" spans="1:8" x14ac:dyDescent="0.25">
      <c r="A61" s="170">
        <v>34</v>
      </c>
      <c r="B61" s="171"/>
      <c r="C61" s="172"/>
      <c r="D61" s="116" t="s">
        <v>72</v>
      </c>
      <c r="E61" s="131">
        <v>47.16</v>
      </c>
      <c r="F61" s="132">
        <v>50</v>
      </c>
      <c r="G61" s="132">
        <f t="shared" si="7"/>
        <v>16</v>
      </c>
      <c r="H61" s="132">
        <v>66</v>
      </c>
    </row>
    <row r="62" spans="1:8" ht="24" x14ac:dyDescent="0.25">
      <c r="A62" s="170">
        <v>37</v>
      </c>
      <c r="B62" s="171"/>
      <c r="C62" s="172"/>
      <c r="D62" s="135" t="s">
        <v>73</v>
      </c>
      <c r="E62" s="131">
        <v>275.41000000000003</v>
      </c>
      <c r="F62" s="132">
        <v>0</v>
      </c>
      <c r="G62" s="132">
        <f t="shared" si="7"/>
        <v>280</v>
      </c>
      <c r="H62" s="132">
        <v>280</v>
      </c>
    </row>
    <row r="63" spans="1:8" x14ac:dyDescent="0.25">
      <c r="A63" s="170">
        <v>38</v>
      </c>
      <c r="B63" s="171"/>
      <c r="C63" s="172"/>
      <c r="D63" s="116" t="s">
        <v>137</v>
      </c>
      <c r="E63" s="131">
        <v>4.5999999999999996</v>
      </c>
      <c r="F63" s="132">
        <v>0</v>
      </c>
      <c r="G63" s="132">
        <f t="shared" si="7"/>
        <v>4</v>
      </c>
      <c r="H63" s="132">
        <v>4</v>
      </c>
    </row>
    <row r="64" spans="1:8" x14ac:dyDescent="0.25">
      <c r="A64" s="145">
        <v>4</v>
      </c>
      <c r="B64" s="146"/>
      <c r="C64" s="147"/>
      <c r="D64" s="113" t="s">
        <v>29</v>
      </c>
      <c r="E64" s="133">
        <f t="shared" ref="E64:H64" si="8">SUM(E65)</f>
        <v>183.26</v>
      </c>
      <c r="F64" s="134">
        <f t="shared" si="8"/>
        <v>5000</v>
      </c>
      <c r="G64" s="134">
        <f t="shared" si="7"/>
        <v>-1188</v>
      </c>
      <c r="H64" s="134">
        <f t="shared" si="8"/>
        <v>3812</v>
      </c>
    </row>
    <row r="65" spans="1:8" x14ac:dyDescent="0.25">
      <c r="A65" s="170">
        <v>42</v>
      </c>
      <c r="B65" s="171"/>
      <c r="C65" s="172"/>
      <c r="D65" s="116" t="s">
        <v>29</v>
      </c>
      <c r="E65" s="131">
        <v>183.26</v>
      </c>
      <c r="F65" s="132">
        <v>5000</v>
      </c>
      <c r="G65" s="132">
        <f t="shared" si="7"/>
        <v>-1188</v>
      </c>
      <c r="H65" s="132">
        <v>3812</v>
      </c>
    </row>
    <row r="66" spans="1:8" ht="25.5" customHeight="1" x14ac:dyDescent="0.25">
      <c r="A66" s="167" t="s">
        <v>107</v>
      </c>
      <c r="B66" s="168"/>
      <c r="C66" s="169"/>
      <c r="D66" s="117" t="s">
        <v>108</v>
      </c>
      <c r="E66" s="64"/>
      <c r="F66" s="86"/>
      <c r="G66" s="86">
        <f t="shared" si="7"/>
        <v>0</v>
      </c>
      <c r="H66" s="86"/>
    </row>
    <row r="67" spans="1:8" x14ac:dyDescent="0.25">
      <c r="A67" s="164" t="s">
        <v>111</v>
      </c>
      <c r="B67" s="165"/>
      <c r="C67" s="166"/>
      <c r="D67" s="103" t="s">
        <v>112</v>
      </c>
      <c r="E67" s="104"/>
      <c r="F67" s="105"/>
      <c r="G67" s="105">
        <f t="shared" si="7"/>
        <v>0</v>
      </c>
      <c r="H67" s="105"/>
    </row>
    <row r="68" spans="1:8" x14ac:dyDescent="0.25">
      <c r="A68" s="145">
        <v>3</v>
      </c>
      <c r="B68" s="146"/>
      <c r="C68" s="147"/>
      <c r="D68" s="113" t="s">
        <v>10</v>
      </c>
      <c r="E68" s="133">
        <f t="shared" ref="E68:H68" si="9">E69</f>
        <v>36419.620000000003</v>
      </c>
      <c r="F68" s="134">
        <f t="shared" si="9"/>
        <v>34430</v>
      </c>
      <c r="G68" s="134">
        <f t="shared" si="7"/>
        <v>-3430</v>
      </c>
      <c r="H68" s="134">
        <f t="shared" si="9"/>
        <v>31000</v>
      </c>
    </row>
    <row r="69" spans="1:8" x14ac:dyDescent="0.25">
      <c r="A69" s="170">
        <v>32</v>
      </c>
      <c r="B69" s="171"/>
      <c r="C69" s="172"/>
      <c r="D69" s="116" t="s">
        <v>21</v>
      </c>
      <c r="E69" s="131">
        <v>36419.620000000003</v>
      </c>
      <c r="F69" s="132">
        <v>34430</v>
      </c>
      <c r="G69" s="132">
        <f t="shared" si="7"/>
        <v>-3430</v>
      </c>
      <c r="H69" s="132">
        <v>31000</v>
      </c>
    </row>
    <row r="70" spans="1:8" x14ac:dyDescent="0.25">
      <c r="A70" s="145">
        <v>4</v>
      </c>
      <c r="B70" s="146"/>
      <c r="C70" s="147"/>
      <c r="D70" s="113" t="s">
        <v>29</v>
      </c>
      <c r="E70" s="133">
        <f t="shared" ref="E70:H70" si="10">SUM(E71)</f>
        <v>11420</v>
      </c>
      <c r="F70" s="134">
        <f t="shared" si="10"/>
        <v>1000</v>
      </c>
      <c r="G70" s="134">
        <f t="shared" ref="G70:G84" si="11">H70-F70</f>
        <v>-1000</v>
      </c>
      <c r="H70" s="134">
        <f t="shared" si="10"/>
        <v>0</v>
      </c>
    </row>
    <row r="71" spans="1:8" x14ac:dyDescent="0.25">
      <c r="A71" s="170">
        <v>42</v>
      </c>
      <c r="B71" s="171"/>
      <c r="C71" s="172"/>
      <c r="D71" s="116" t="s">
        <v>29</v>
      </c>
      <c r="E71" s="131">
        <v>11420</v>
      </c>
      <c r="F71" s="132">
        <v>1000</v>
      </c>
      <c r="G71" s="132">
        <f t="shared" si="11"/>
        <v>-1000</v>
      </c>
      <c r="H71" s="132">
        <v>0</v>
      </c>
    </row>
    <row r="72" spans="1:8" ht="25.5" customHeight="1" x14ac:dyDescent="0.25">
      <c r="A72" s="167" t="s">
        <v>107</v>
      </c>
      <c r="B72" s="168"/>
      <c r="C72" s="169"/>
      <c r="D72" s="117" t="s">
        <v>113</v>
      </c>
      <c r="E72" s="64"/>
      <c r="F72" s="86"/>
      <c r="G72" s="86">
        <f t="shared" si="11"/>
        <v>0</v>
      </c>
      <c r="H72" s="86"/>
    </row>
    <row r="73" spans="1:8" x14ac:dyDescent="0.25">
      <c r="A73" s="164" t="s">
        <v>105</v>
      </c>
      <c r="B73" s="165"/>
      <c r="C73" s="166"/>
      <c r="D73" s="103" t="s">
        <v>114</v>
      </c>
      <c r="E73" s="104"/>
      <c r="F73" s="105"/>
      <c r="G73" s="105">
        <f t="shared" si="11"/>
        <v>0</v>
      </c>
      <c r="H73" s="105"/>
    </row>
    <row r="74" spans="1:8" x14ac:dyDescent="0.25">
      <c r="A74" s="145">
        <v>3</v>
      </c>
      <c r="B74" s="146"/>
      <c r="C74" s="147"/>
      <c r="D74" s="113" t="s">
        <v>10</v>
      </c>
      <c r="E74" s="133">
        <f>SUM(E75+E76+E77+E78)</f>
        <v>1656514.61</v>
      </c>
      <c r="F74" s="134">
        <f>SUM(F75+F76+F77+F78)</f>
        <v>1844400</v>
      </c>
      <c r="G74" s="134">
        <f t="shared" si="11"/>
        <v>227985</v>
      </c>
      <c r="H74" s="134">
        <f>SUM(H75+H76+H77+H78)</f>
        <v>2072385</v>
      </c>
    </row>
    <row r="75" spans="1:8" x14ac:dyDescent="0.25">
      <c r="A75" s="170">
        <v>31</v>
      </c>
      <c r="B75" s="171"/>
      <c r="C75" s="172"/>
      <c r="D75" s="116" t="s">
        <v>11</v>
      </c>
      <c r="E75" s="131">
        <v>1472412.24</v>
      </c>
      <c r="F75" s="132">
        <v>1633200</v>
      </c>
      <c r="G75" s="132">
        <f t="shared" si="11"/>
        <v>239202</v>
      </c>
      <c r="H75" s="132">
        <v>1872402</v>
      </c>
    </row>
    <row r="76" spans="1:8" x14ac:dyDescent="0.25">
      <c r="A76" s="170">
        <v>32</v>
      </c>
      <c r="B76" s="171"/>
      <c r="C76" s="172"/>
      <c r="D76" s="116" t="s">
        <v>21</v>
      </c>
      <c r="E76" s="131">
        <v>168123.38</v>
      </c>
      <c r="F76" s="132">
        <v>196400</v>
      </c>
      <c r="G76" s="132">
        <f t="shared" si="11"/>
        <v>-12731</v>
      </c>
      <c r="H76" s="132">
        <v>183669</v>
      </c>
    </row>
    <row r="77" spans="1:8" ht="24" x14ac:dyDescent="0.25">
      <c r="A77" s="170">
        <v>37</v>
      </c>
      <c r="B77" s="171"/>
      <c r="C77" s="172"/>
      <c r="D77" s="135" t="s">
        <v>73</v>
      </c>
      <c r="E77" s="131">
        <v>14838.09</v>
      </c>
      <c r="F77" s="132">
        <v>14800</v>
      </c>
      <c r="G77" s="132">
        <f t="shared" si="11"/>
        <v>392</v>
      </c>
      <c r="H77" s="132">
        <v>15192</v>
      </c>
    </row>
    <row r="78" spans="1:8" x14ac:dyDescent="0.25">
      <c r="A78" s="170">
        <v>38</v>
      </c>
      <c r="B78" s="171"/>
      <c r="C78" s="172"/>
      <c r="D78" s="116" t="s">
        <v>137</v>
      </c>
      <c r="E78" s="131">
        <v>1140.9000000000001</v>
      </c>
      <c r="F78" s="132">
        <v>0</v>
      </c>
      <c r="G78" s="132">
        <f t="shared" si="11"/>
        <v>1122</v>
      </c>
      <c r="H78" s="132">
        <v>1122</v>
      </c>
    </row>
    <row r="79" spans="1:8" x14ac:dyDescent="0.25">
      <c r="A79" s="145">
        <v>4</v>
      </c>
      <c r="B79" s="146"/>
      <c r="C79" s="147"/>
      <c r="D79" s="113" t="s">
        <v>29</v>
      </c>
      <c r="E79" s="133">
        <f t="shared" ref="E79:H79" si="12">E80</f>
        <v>15899.81</v>
      </c>
      <c r="F79" s="134">
        <f t="shared" si="12"/>
        <v>15700</v>
      </c>
      <c r="G79" s="134">
        <f t="shared" si="11"/>
        <v>5455</v>
      </c>
      <c r="H79" s="134">
        <f t="shared" si="12"/>
        <v>21155</v>
      </c>
    </row>
    <row r="80" spans="1:8" x14ac:dyDescent="0.25">
      <c r="A80" s="170">
        <v>42</v>
      </c>
      <c r="B80" s="171"/>
      <c r="C80" s="172"/>
      <c r="D80" s="116" t="s">
        <v>29</v>
      </c>
      <c r="E80" s="131">
        <v>15899.81</v>
      </c>
      <c r="F80" s="132">
        <v>15700</v>
      </c>
      <c r="G80" s="132">
        <f t="shared" si="11"/>
        <v>5455</v>
      </c>
      <c r="H80" s="132">
        <v>21155</v>
      </c>
    </row>
    <row r="81" spans="1:8" ht="25.5" customHeight="1" x14ac:dyDescent="0.25">
      <c r="A81" s="167" t="s">
        <v>107</v>
      </c>
      <c r="B81" s="168"/>
      <c r="C81" s="169"/>
      <c r="D81" s="117" t="s">
        <v>115</v>
      </c>
      <c r="E81" s="64"/>
      <c r="F81" s="86"/>
      <c r="G81" s="86">
        <f t="shared" si="11"/>
        <v>0</v>
      </c>
      <c r="H81" s="86"/>
    </row>
    <row r="82" spans="1:8" x14ac:dyDescent="0.25">
      <c r="A82" s="164" t="s">
        <v>111</v>
      </c>
      <c r="B82" s="165"/>
      <c r="C82" s="166"/>
      <c r="D82" s="103" t="s">
        <v>112</v>
      </c>
      <c r="E82" s="104"/>
      <c r="F82" s="105"/>
      <c r="G82" s="105">
        <f t="shared" si="11"/>
        <v>0</v>
      </c>
      <c r="H82" s="105"/>
    </row>
    <row r="83" spans="1:8" x14ac:dyDescent="0.25">
      <c r="A83" s="145">
        <v>3</v>
      </c>
      <c r="B83" s="146"/>
      <c r="C83" s="147"/>
      <c r="D83" s="113" t="s">
        <v>10</v>
      </c>
      <c r="E83" s="133">
        <f t="shared" ref="E83:H83" si="13">E84</f>
        <v>12137.54</v>
      </c>
      <c r="F83" s="134">
        <f t="shared" si="13"/>
        <v>20100</v>
      </c>
      <c r="G83" s="134">
        <f t="shared" si="11"/>
        <v>-800</v>
      </c>
      <c r="H83" s="134">
        <f t="shared" si="13"/>
        <v>19300</v>
      </c>
    </row>
    <row r="84" spans="1:8" x14ac:dyDescent="0.25">
      <c r="A84" s="170">
        <v>32</v>
      </c>
      <c r="B84" s="171"/>
      <c r="C84" s="172"/>
      <c r="D84" s="116" t="s">
        <v>21</v>
      </c>
      <c r="E84" s="131">
        <v>12137.54</v>
      </c>
      <c r="F84" s="132">
        <v>20100</v>
      </c>
      <c r="G84" s="132">
        <f t="shared" si="11"/>
        <v>-800</v>
      </c>
      <c r="H84" s="132">
        <v>19300</v>
      </c>
    </row>
    <row r="85" spans="1:8" ht="25.5" customHeight="1" x14ac:dyDescent="0.25">
      <c r="A85" s="167" t="s">
        <v>107</v>
      </c>
      <c r="B85" s="168"/>
      <c r="C85" s="169"/>
      <c r="D85" s="117" t="s">
        <v>115</v>
      </c>
      <c r="E85" s="64"/>
      <c r="F85" s="86"/>
      <c r="G85" s="86">
        <f t="shared" ref="G85:G97" si="14">H85-F85</f>
        <v>0</v>
      </c>
      <c r="H85" s="86"/>
    </row>
    <row r="86" spans="1:8" x14ac:dyDescent="0.25">
      <c r="A86" s="164" t="s">
        <v>105</v>
      </c>
      <c r="B86" s="165"/>
      <c r="C86" s="166"/>
      <c r="D86" s="103" t="s">
        <v>116</v>
      </c>
      <c r="E86" s="104"/>
      <c r="F86" s="105"/>
      <c r="G86" s="105">
        <f t="shared" si="14"/>
        <v>0</v>
      </c>
      <c r="H86" s="105"/>
    </row>
    <row r="87" spans="1:8" x14ac:dyDescent="0.25">
      <c r="A87" s="145">
        <v>3</v>
      </c>
      <c r="B87" s="146"/>
      <c r="C87" s="147"/>
      <c r="D87" s="113" t="s">
        <v>10</v>
      </c>
      <c r="E87" s="133">
        <f>SUM(E88+E89+E90)</f>
        <v>72895.989999999991</v>
      </c>
      <c r="F87" s="134">
        <f>SUM(F88+F89+F90)</f>
        <v>102190</v>
      </c>
      <c r="G87" s="134">
        <f t="shared" si="14"/>
        <v>21138</v>
      </c>
      <c r="H87" s="134">
        <f>SUM(H88+H89+H90)</f>
        <v>123328</v>
      </c>
    </row>
    <row r="88" spans="1:8" x14ac:dyDescent="0.25">
      <c r="A88" s="170">
        <v>31</v>
      </c>
      <c r="B88" s="171"/>
      <c r="C88" s="172"/>
      <c r="D88" s="116" t="s">
        <v>11</v>
      </c>
      <c r="E88" s="131">
        <v>61527.6</v>
      </c>
      <c r="F88" s="132">
        <v>78813</v>
      </c>
      <c r="G88" s="132">
        <f t="shared" si="14"/>
        <v>8342</v>
      </c>
      <c r="H88" s="132">
        <v>87155</v>
      </c>
    </row>
    <row r="89" spans="1:8" x14ac:dyDescent="0.25">
      <c r="A89" s="170">
        <v>32</v>
      </c>
      <c r="B89" s="171"/>
      <c r="C89" s="172"/>
      <c r="D89" s="116" t="s">
        <v>21</v>
      </c>
      <c r="E89" s="131">
        <v>11224.21</v>
      </c>
      <c r="F89" s="132">
        <v>22277</v>
      </c>
      <c r="G89" s="132">
        <f t="shared" si="14"/>
        <v>13164</v>
      </c>
      <c r="H89" s="132">
        <v>35441</v>
      </c>
    </row>
    <row r="90" spans="1:8" x14ac:dyDescent="0.25">
      <c r="A90" s="170">
        <v>34</v>
      </c>
      <c r="B90" s="171"/>
      <c r="C90" s="172"/>
      <c r="D90" s="116" t="s">
        <v>72</v>
      </c>
      <c r="E90" s="131">
        <v>144.18</v>
      </c>
      <c r="F90" s="132">
        <v>1100</v>
      </c>
      <c r="G90" s="132">
        <f t="shared" si="14"/>
        <v>-368</v>
      </c>
      <c r="H90" s="132">
        <v>732</v>
      </c>
    </row>
    <row r="91" spans="1:8" x14ac:dyDescent="0.25">
      <c r="A91" s="145">
        <v>4</v>
      </c>
      <c r="B91" s="146"/>
      <c r="C91" s="147"/>
      <c r="D91" s="113" t="s">
        <v>29</v>
      </c>
      <c r="E91" s="133">
        <f t="shared" ref="E91:H91" si="15">SUM(E92)</f>
        <v>0</v>
      </c>
      <c r="F91" s="134">
        <f t="shared" si="15"/>
        <v>3000</v>
      </c>
      <c r="G91" s="134">
        <f t="shared" si="14"/>
        <v>8760</v>
      </c>
      <c r="H91" s="134">
        <f t="shared" si="15"/>
        <v>11760</v>
      </c>
    </row>
    <row r="92" spans="1:8" x14ac:dyDescent="0.25">
      <c r="A92" s="170">
        <v>42</v>
      </c>
      <c r="B92" s="171"/>
      <c r="C92" s="172"/>
      <c r="D92" s="116" t="s">
        <v>29</v>
      </c>
      <c r="E92" s="131">
        <v>0</v>
      </c>
      <c r="F92" s="132">
        <v>3000</v>
      </c>
      <c r="G92" s="132">
        <f t="shared" si="14"/>
        <v>8760</v>
      </c>
      <c r="H92" s="132">
        <v>11760</v>
      </c>
    </row>
    <row r="93" spans="1:8" ht="25.5" customHeight="1" x14ac:dyDescent="0.25">
      <c r="A93" s="167" t="s">
        <v>107</v>
      </c>
      <c r="B93" s="168"/>
      <c r="C93" s="169"/>
      <c r="D93" s="117" t="s">
        <v>108</v>
      </c>
      <c r="E93" s="64"/>
      <c r="F93" s="86"/>
      <c r="G93" s="86">
        <f t="shared" si="14"/>
        <v>0</v>
      </c>
      <c r="H93" s="86"/>
    </row>
    <row r="94" spans="1:8" x14ac:dyDescent="0.25">
      <c r="A94" s="164" t="s">
        <v>117</v>
      </c>
      <c r="B94" s="165"/>
      <c r="C94" s="166"/>
      <c r="D94" s="103" t="s">
        <v>118</v>
      </c>
      <c r="E94" s="104"/>
      <c r="F94" s="105"/>
      <c r="G94" s="105">
        <f t="shared" si="14"/>
        <v>0</v>
      </c>
      <c r="H94" s="105"/>
    </row>
    <row r="95" spans="1:8" x14ac:dyDescent="0.25">
      <c r="A95" s="145">
        <v>3</v>
      </c>
      <c r="B95" s="146"/>
      <c r="C95" s="147"/>
      <c r="D95" s="113" t="s">
        <v>10</v>
      </c>
      <c r="E95" s="133">
        <f>E96+E97</f>
        <v>372.64</v>
      </c>
      <c r="F95" s="134">
        <f>F96+F97</f>
        <v>500</v>
      </c>
      <c r="G95" s="134">
        <f t="shared" si="14"/>
        <v>4501</v>
      </c>
      <c r="H95" s="134">
        <f>H96+H97</f>
        <v>5001</v>
      </c>
    </row>
    <row r="96" spans="1:8" x14ac:dyDescent="0.25">
      <c r="A96" s="170">
        <v>32</v>
      </c>
      <c r="B96" s="171"/>
      <c r="C96" s="172"/>
      <c r="D96" s="116" t="s">
        <v>21</v>
      </c>
      <c r="E96" s="131">
        <v>372.64</v>
      </c>
      <c r="F96" s="132">
        <v>500</v>
      </c>
      <c r="G96" s="132">
        <f t="shared" si="14"/>
        <v>929</v>
      </c>
      <c r="H96" s="132">
        <v>1429</v>
      </c>
    </row>
    <row r="97" spans="1:8" x14ac:dyDescent="0.25">
      <c r="A97" s="170">
        <v>38</v>
      </c>
      <c r="B97" s="171"/>
      <c r="C97" s="172"/>
      <c r="D97" s="116" t="s">
        <v>137</v>
      </c>
      <c r="E97" s="131">
        <v>0</v>
      </c>
      <c r="F97" s="132">
        <v>0</v>
      </c>
      <c r="G97" s="132">
        <f t="shared" si="14"/>
        <v>3572</v>
      </c>
      <c r="H97" s="132">
        <v>3572</v>
      </c>
    </row>
    <row r="98" spans="1:8" x14ac:dyDescent="0.25">
      <c r="A98" s="145">
        <v>4</v>
      </c>
      <c r="B98" s="146"/>
      <c r="C98" s="147"/>
      <c r="D98" s="113" t="s">
        <v>29</v>
      </c>
      <c r="E98" s="133">
        <f>E99</f>
        <v>1534.69</v>
      </c>
      <c r="F98" s="134">
        <f t="shared" ref="F98:H98" si="16">F99</f>
        <v>1000</v>
      </c>
      <c r="G98" s="134">
        <f t="shared" si="16"/>
        <v>1620</v>
      </c>
      <c r="H98" s="134">
        <f t="shared" si="16"/>
        <v>2620</v>
      </c>
    </row>
    <row r="99" spans="1:8" x14ac:dyDescent="0.25">
      <c r="A99" s="170">
        <v>42</v>
      </c>
      <c r="B99" s="171"/>
      <c r="C99" s="172"/>
      <c r="D99" s="116" t="s">
        <v>29</v>
      </c>
      <c r="E99" s="131">
        <v>1534.69</v>
      </c>
      <c r="F99" s="132">
        <v>1000</v>
      </c>
      <c r="G99" s="132">
        <f t="shared" ref="G99:G127" si="17">H99-F99</f>
        <v>1620</v>
      </c>
      <c r="H99" s="132">
        <v>2620</v>
      </c>
    </row>
    <row r="100" spans="1:8" ht="25.5" customHeight="1" x14ac:dyDescent="0.25">
      <c r="A100" s="167" t="s">
        <v>107</v>
      </c>
      <c r="B100" s="168"/>
      <c r="C100" s="169"/>
      <c r="D100" s="117" t="s">
        <v>108</v>
      </c>
      <c r="E100" s="64"/>
      <c r="F100" s="86"/>
      <c r="G100" s="86">
        <f t="shared" si="17"/>
        <v>0</v>
      </c>
      <c r="H100" s="86"/>
    </row>
    <row r="101" spans="1:8" x14ac:dyDescent="0.25">
      <c r="A101" s="164" t="s">
        <v>119</v>
      </c>
      <c r="B101" s="165"/>
      <c r="C101" s="166"/>
      <c r="D101" s="103" t="s">
        <v>8</v>
      </c>
      <c r="E101" s="104"/>
      <c r="F101" s="105"/>
      <c r="G101" s="105">
        <f t="shared" si="17"/>
        <v>0</v>
      </c>
      <c r="H101" s="105"/>
    </row>
    <row r="102" spans="1:8" x14ac:dyDescent="0.25">
      <c r="A102" s="145">
        <v>4</v>
      </c>
      <c r="B102" s="146"/>
      <c r="C102" s="147"/>
      <c r="D102" s="113" t="s">
        <v>29</v>
      </c>
      <c r="E102" s="133">
        <f t="shared" ref="E102:H102" si="18">SUM(E103)</f>
        <v>192.6</v>
      </c>
      <c r="F102" s="134">
        <f t="shared" si="18"/>
        <v>193</v>
      </c>
      <c r="G102" s="134">
        <f t="shared" si="17"/>
        <v>0</v>
      </c>
      <c r="H102" s="134">
        <f t="shared" si="18"/>
        <v>193</v>
      </c>
    </row>
    <row r="103" spans="1:8" x14ac:dyDescent="0.25">
      <c r="A103" s="170">
        <v>42</v>
      </c>
      <c r="B103" s="171"/>
      <c r="C103" s="172"/>
      <c r="D103" s="116" t="s">
        <v>29</v>
      </c>
      <c r="E103" s="131">
        <v>192.6</v>
      </c>
      <c r="F103" s="132">
        <v>193</v>
      </c>
      <c r="G103" s="132">
        <f t="shared" si="17"/>
        <v>0</v>
      </c>
      <c r="H103" s="132">
        <v>193</v>
      </c>
    </row>
    <row r="104" spans="1:8" ht="25.5" customHeight="1" x14ac:dyDescent="0.25">
      <c r="A104" s="167" t="s">
        <v>120</v>
      </c>
      <c r="B104" s="168"/>
      <c r="C104" s="169"/>
      <c r="D104" s="117" t="s">
        <v>121</v>
      </c>
      <c r="E104" s="64"/>
      <c r="F104" s="86"/>
      <c r="G104" s="86">
        <f t="shared" si="17"/>
        <v>0</v>
      </c>
      <c r="H104" s="86"/>
    </row>
    <row r="105" spans="1:8" x14ac:dyDescent="0.25">
      <c r="A105" s="164" t="s">
        <v>87</v>
      </c>
      <c r="B105" s="165"/>
      <c r="C105" s="166"/>
      <c r="D105" s="103" t="s">
        <v>88</v>
      </c>
      <c r="E105" s="104"/>
      <c r="F105" s="105"/>
      <c r="G105" s="105">
        <f t="shared" si="17"/>
        <v>0</v>
      </c>
      <c r="H105" s="105"/>
    </row>
    <row r="106" spans="1:8" x14ac:dyDescent="0.25">
      <c r="A106" s="145">
        <v>3</v>
      </c>
      <c r="B106" s="146"/>
      <c r="C106" s="147"/>
      <c r="D106" s="113" t="s">
        <v>10</v>
      </c>
      <c r="E106" s="133">
        <f t="shared" ref="E106:H106" si="19">E107</f>
        <v>2175</v>
      </c>
      <c r="F106" s="134">
        <f t="shared" si="19"/>
        <v>0</v>
      </c>
      <c r="G106" s="134">
        <f t="shared" si="17"/>
        <v>0</v>
      </c>
      <c r="H106" s="134">
        <f t="shared" si="19"/>
        <v>0</v>
      </c>
    </row>
    <row r="107" spans="1:8" x14ac:dyDescent="0.25">
      <c r="A107" s="170">
        <v>32</v>
      </c>
      <c r="B107" s="171"/>
      <c r="C107" s="172"/>
      <c r="D107" s="116" t="s">
        <v>21</v>
      </c>
      <c r="E107" s="131">
        <v>2175</v>
      </c>
      <c r="F107" s="132">
        <v>0</v>
      </c>
      <c r="G107" s="132">
        <f t="shared" si="17"/>
        <v>0</v>
      </c>
      <c r="H107" s="132">
        <v>0</v>
      </c>
    </row>
    <row r="108" spans="1:8" ht="25.5" customHeight="1" x14ac:dyDescent="0.25">
      <c r="A108" s="167" t="s">
        <v>120</v>
      </c>
      <c r="B108" s="168"/>
      <c r="C108" s="169"/>
      <c r="D108" s="117" t="s">
        <v>122</v>
      </c>
      <c r="E108" s="64"/>
      <c r="F108" s="86"/>
      <c r="G108" s="86">
        <f t="shared" si="17"/>
        <v>0</v>
      </c>
      <c r="H108" s="86"/>
    </row>
    <row r="109" spans="1:8" x14ac:dyDescent="0.25">
      <c r="A109" s="164" t="s">
        <v>87</v>
      </c>
      <c r="B109" s="165"/>
      <c r="C109" s="166"/>
      <c r="D109" s="103" t="s">
        <v>88</v>
      </c>
      <c r="E109" s="104"/>
      <c r="F109" s="105"/>
      <c r="G109" s="105">
        <f t="shared" si="17"/>
        <v>0</v>
      </c>
      <c r="H109" s="105"/>
    </row>
    <row r="110" spans="1:8" x14ac:dyDescent="0.25">
      <c r="A110" s="145">
        <v>3</v>
      </c>
      <c r="B110" s="146"/>
      <c r="C110" s="147"/>
      <c r="D110" s="113" t="s">
        <v>10</v>
      </c>
      <c r="E110" s="133">
        <f t="shared" ref="E110:H110" si="20">E111</f>
        <v>0</v>
      </c>
      <c r="F110" s="134">
        <f t="shared" si="20"/>
        <v>0</v>
      </c>
      <c r="G110" s="134">
        <f t="shared" si="17"/>
        <v>0</v>
      </c>
      <c r="H110" s="134">
        <f t="shared" si="20"/>
        <v>0</v>
      </c>
    </row>
    <row r="111" spans="1:8" x14ac:dyDescent="0.25">
      <c r="A111" s="170">
        <v>32</v>
      </c>
      <c r="B111" s="171"/>
      <c r="C111" s="172"/>
      <c r="D111" s="116" t="s">
        <v>21</v>
      </c>
      <c r="E111" s="131">
        <v>0</v>
      </c>
      <c r="F111" s="132">
        <v>0</v>
      </c>
      <c r="G111" s="132">
        <f t="shared" si="17"/>
        <v>0</v>
      </c>
      <c r="H111" s="132">
        <v>0</v>
      </c>
    </row>
    <row r="112" spans="1:8" x14ac:dyDescent="0.25">
      <c r="A112" s="145">
        <v>4</v>
      </c>
      <c r="B112" s="146"/>
      <c r="C112" s="147"/>
      <c r="D112" s="113" t="s">
        <v>12</v>
      </c>
      <c r="E112" s="133">
        <f>E113+E114</f>
        <v>9125</v>
      </c>
      <c r="F112" s="134">
        <f>F113+F114</f>
        <v>97657</v>
      </c>
      <c r="G112" s="134">
        <f t="shared" si="17"/>
        <v>-97657</v>
      </c>
      <c r="H112" s="134">
        <f>H113+H114</f>
        <v>0</v>
      </c>
    </row>
    <row r="113" spans="1:8" x14ac:dyDescent="0.25">
      <c r="A113" s="170">
        <v>42</v>
      </c>
      <c r="B113" s="171"/>
      <c r="C113" s="172"/>
      <c r="D113" s="116" t="s">
        <v>29</v>
      </c>
      <c r="E113" s="131">
        <v>0</v>
      </c>
      <c r="F113" s="132">
        <v>97657</v>
      </c>
      <c r="G113" s="132">
        <f t="shared" si="17"/>
        <v>-97657</v>
      </c>
      <c r="H113" s="132">
        <v>0</v>
      </c>
    </row>
    <row r="114" spans="1:8" x14ac:dyDescent="0.25">
      <c r="A114" s="170">
        <v>45</v>
      </c>
      <c r="B114" s="171"/>
      <c r="C114" s="172"/>
      <c r="D114" s="116" t="s">
        <v>150</v>
      </c>
      <c r="E114" s="131">
        <v>9125</v>
      </c>
      <c r="F114" s="132">
        <v>0</v>
      </c>
      <c r="G114" s="132">
        <f t="shared" si="17"/>
        <v>0</v>
      </c>
      <c r="H114" s="132">
        <v>0</v>
      </c>
    </row>
    <row r="115" spans="1:8" x14ac:dyDescent="0.25">
      <c r="A115" s="164" t="s">
        <v>95</v>
      </c>
      <c r="B115" s="165"/>
      <c r="C115" s="166"/>
      <c r="D115" s="103" t="s">
        <v>123</v>
      </c>
      <c r="E115" s="104"/>
      <c r="F115" s="105"/>
      <c r="G115" s="105">
        <f t="shared" si="17"/>
        <v>0</v>
      </c>
      <c r="H115" s="105"/>
    </row>
    <row r="116" spans="1:8" x14ac:dyDescent="0.25">
      <c r="A116" s="145">
        <v>3</v>
      </c>
      <c r="B116" s="146"/>
      <c r="C116" s="147"/>
      <c r="D116" s="113" t="s">
        <v>10</v>
      </c>
      <c r="E116" s="133">
        <f t="shared" ref="E116:H116" si="21">E117</f>
        <v>0</v>
      </c>
      <c r="F116" s="134">
        <f t="shared" si="21"/>
        <v>0</v>
      </c>
      <c r="G116" s="134">
        <f t="shared" si="17"/>
        <v>1616</v>
      </c>
      <c r="H116" s="134">
        <f t="shared" si="21"/>
        <v>1616</v>
      </c>
    </row>
    <row r="117" spans="1:8" x14ac:dyDescent="0.25">
      <c r="A117" s="170">
        <v>32</v>
      </c>
      <c r="B117" s="171"/>
      <c r="C117" s="172"/>
      <c r="D117" s="116" t="s">
        <v>21</v>
      </c>
      <c r="E117" s="131">
        <v>0</v>
      </c>
      <c r="F117" s="132">
        <v>0</v>
      </c>
      <c r="G117" s="132">
        <f t="shared" si="17"/>
        <v>1616</v>
      </c>
      <c r="H117" s="132">
        <v>1616</v>
      </c>
    </row>
    <row r="118" spans="1:8" x14ac:dyDescent="0.25">
      <c r="A118" s="145">
        <v>4</v>
      </c>
      <c r="B118" s="146"/>
      <c r="C118" s="147"/>
      <c r="D118" s="113" t="s">
        <v>12</v>
      </c>
      <c r="E118" s="133">
        <f>E119+E120</f>
        <v>0</v>
      </c>
      <c r="F118" s="134">
        <f>F119+F120</f>
        <v>314995</v>
      </c>
      <c r="G118" s="134">
        <f t="shared" si="17"/>
        <v>-289760</v>
      </c>
      <c r="H118" s="134">
        <f>H119+H120</f>
        <v>25235</v>
      </c>
    </row>
    <row r="119" spans="1:8" x14ac:dyDescent="0.25">
      <c r="A119" s="170">
        <v>42</v>
      </c>
      <c r="B119" s="171"/>
      <c r="C119" s="172"/>
      <c r="D119" s="116" t="s">
        <v>29</v>
      </c>
      <c r="E119" s="131">
        <v>0</v>
      </c>
      <c r="F119" s="132">
        <v>314995</v>
      </c>
      <c r="G119" s="132">
        <f t="shared" si="17"/>
        <v>-314995</v>
      </c>
      <c r="H119" s="132">
        <v>0</v>
      </c>
    </row>
    <row r="120" spans="1:8" x14ac:dyDescent="0.25">
      <c r="A120" s="170">
        <v>45</v>
      </c>
      <c r="B120" s="171"/>
      <c r="C120" s="172"/>
      <c r="D120" s="116" t="s">
        <v>150</v>
      </c>
      <c r="E120" s="131">
        <v>0</v>
      </c>
      <c r="F120" s="132">
        <v>0</v>
      </c>
      <c r="G120" s="132">
        <f t="shared" si="17"/>
        <v>25235</v>
      </c>
      <c r="H120" s="132">
        <v>25235</v>
      </c>
    </row>
    <row r="121" spans="1:8" ht="25.5" x14ac:dyDescent="0.25">
      <c r="A121" s="167" t="s">
        <v>120</v>
      </c>
      <c r="B121" s="168"/>
      <c r="C121" s="169"/>
      <c r="D121" s="117" t="s">
        <v>124</v>
      </c>
      <c r="E121" s="64"/>
      <c r="F121" s="86"/>
      <c r="G121" s="86">
        <f t="shared" si="17"/>
        <v>0</v>
      </c>
      <c r="H121" s="86"/>
    </row>
    <row r="122" spans="1:8" x14ac:dyDescent="0.25">
      <c r="A122" s="164" t="s">
        <v>87</v>
      </c>
      <c r="B122" s="165"/>
      <c r="C122" s="166"/>
      <c r="D122" s="103" t="s">
        <v>88</v>
      </c>
      <c r="E122" s="104"/>
      <c r="F122" s="105"/>
      <c r="G122" s="105">
        <f t="shared" si="17"/>
        <v>0</v>
      </c>
      <c r="H122" s="105"/>
    </row>
    <row r="123" spans="1:8" x14ac:dyDescent="0.25">
      <c r="A123" s="145">
        <v>3</v>
      </c>
      <c r="B123" s="146"/>
      <c r="C123" s="147"/>
      <c r="D123" s="113" t="s">
        <v>10</v>
      </c>
      <c r="E123" s="133">
        <f t="shared" ref="E123:H123" si="22">E124</f>
        <v>0</v>
      </c>
      <c r="F123" s="134">
        <f t="shared" si="22"/>
        <v>0</v>
      </c>
      <c r="G123" s="134">
        <f t="shared" si="17"/>
        <v>6204</v>
      </c>
      <c r="H123" s="134">
        <f t="shared" si="22"/>
        <v>6204</v>
      </c>
    </row>
    <row r="124" spans="1:8" x14ac:dyDescent="0.25">
      <c r="A124" s="170">
        <v>32</v>
      </c>
      <c r="B124" s="171"/>
      <c r="C124" s="172"/>
      <c r="D124" s="116" t="s">
        <v>21</v>
      </c>
      <c r="E124" s="131">
        <v>0</v>
      </c>
      <c r="F124" s="132">
        <v>0</v>
      </c>
      <c r="G124" s="132">
        <f t="shared" si="17"/>
        <v>6204</v>
      </c>
      <c r="H124" s="132">
        <v>6204</v>
      </c>
    </row>
    <row r="125" spans="1:8" x14ac:dyDescent="0.25">
      <c r="A125" s="164" t="s">
        <v>105</v>
      </c>
      <c r="B125" s="165"/>
      <c r="C125" s="166"/>
      <c r="D125" s="103" t="s">
        <v>125</v>
      </c>
      <c r="E125" s="104"/>
      <c r="F125" s="105"/>
      <c r="G125" s="105">
        <f t="shared" si="17"/>
        <v>0</v>
      </c>
      <c r="H125" s="105"/>
    </row>
    <row r="126" spans="1:8" x14ac:dyDescent="0.25">
      <c r="A126" s="145">
        <v>3</v>
      </c>
      <c r="B126" s="146"/>
      <c r="C126" s="147"/>
      <c r="D126" s="113" t="s">
        <v>10</v>
      </c>
      <c r="E126" s="133">
        <f t="shared" ref="E126:H126" si="23">E127</f>
        <v>0</v>
      </c>
      <c r="F126" s="134">
        <f t="shared" si="23"/>
        <v>0</v>
      </c>
      <c r="G126" s="134">
        <f t="shared" si="17"/>
        <v>0</v>
      </c>
      <c r="H126" s="134">
        <f t="shared" si="23"/>
        <v>0</v>
      </c>
    </row>
    <row r="127" spans="1:8" x14ac:dyDescent="0.25">
      <c r="A127" s="170">
        <v>32</v>
      </c>
      <c r="B127" s="171"/>
      <c r="C127" s="172"/>
      <c r="D127" s="116" t="s">
        <v>21</v>
      </c>
      <c r="E127" s="131">
        <v>0</v>
      </c>
      <c r="F127" s="132">
        <v>0</v>
      </c>
      <c r="G127" s="132">
        <f t="shared" si="17"/>
        <v>0</v>
      </c>
      <c r="H127" s="132">
        <v>0</v>
      </c>
    </row>
    <row r="128" spans="1:8" x14ac:dyDescent="0.25">
      <c r="A128" s="145">
        <v>4</v>
      </c>
      <c r="B128" s="146"/>
      <c r="C128" s="147"/>
      <c r="D128" s="113" t="s">
        <v>12</v>
      </c>
      <c r="E128" s="133">
        <f>E129</f>
        <v>33125</v>
      </c>
      <c r="F128" s="134">
        <f t="shared" ref="F128:H128" si="24">F129</f>
        <v>0</v>
      </c>
      <c r="G128" s="134">
        <f t="shared" ref="G128:G156" si="25">H128-F128</f>
        <v>0</v>
      </c>
      <c r="H128" s="134">
        <f t="shared" si="24"/>
        <v>0</v>
      </c>
    </row>
    <row r="129" spans="1:8" x14ac:dyDescent="0.25">
      <c r="A129" s="170">
        <v>45</v>
      </c>
      <c r="B129" s="171"/>
      <c r="C129" s="172"/>
      <c r="D129" s="116" t="s">
        <v>150</v>
      </c>
      <c r="E129" s="131">
        <v>33125</v>
      </c>
      <c r="F129" s="132">
        <v>0</v>
      </c>
      <c r="G129" s="132">
        <f t="shared" si="25"/>
        <v>0</v>
      </c>
      <c r="H129" s="132">
        <v>0</v>
      </c>
    </row>
    <row r="130" spans="1:8" x14ac:dyDescent="0.25">
      <c r="A130" s="164" t="s">
        <v>109</v>
      </c>
      <c r="B130" s="165"/>
      <c r="C130" s="166"/>
      <c r="D130" s="103" t="s">
        <v>110</v>
      </c>
      <c r="E130" s="104"/>
      <c r="F130" s="105"/>
      <c r="G130" s="105">
        <f t="shared" si="25"/>
        <v>0</v>
      </c>
      <c r="H130" s="105"/>
    </row>
    <row r="131" spans="1:8" x14ac:dyDescent="0.25">
      <c r="A131" s="145">
        <v>3</v>
      </c>
      <c r="B131" s="146"/>
      <c r="C131" s="147"/>
      <c r="D131" s="113" t="s">
        <v>10</v>
      </c>
      <c r="E131" s="133">
        <f t="shared" ref="E131:H131" si="26">E132</f>
        <v>17.899999999999999</v>
      </c>
      <c r="F131" s="134">
        <f t="shared" si="26"/>
        <v>0</v>
      </c>
      <c r="G131" s="134">
        <f t="shared" si="25"/>
        <v>0</v>
      </c>
      <c r="H131" s="134">
        <f t="shared" si="26"/>
        <v>0</v>
      </c>
    </row>
    <row r="132" spans="1:8" x14ac:dyDescent="0.25">
      <c r="A132" s="170">
        <v>32</v>
      </c>
      <c r="B132" s="171"/>
      <c r="C132" s="172"/>
      <c r="D132" s="116" t="s">
        <v>21</v>
      </c>
      <c r="E132" s="131">
        <v>17.899999999999999</v>
      </c>
      <c r="F132" s="132">
        <v>0</v>
      </c>
      <c r="G132" s="132">
        <f t="shared" si="25"/>
        <v>0</v>
      </c>
      <c r="H132" s="132">
        <v>0</v>
      </c>
    </row>
    <row r="133" spans="1:8" x14ac:dyDescent="0.25">
      <c r="A133" s="145">
        <v>4</v>
      </c>
      <c r="B133" s="146"/>
      <c r="C133" s="147"/>
      <c r="D133" s="113" t="s">
        <v>12</v>
      </c>
      <c r="E133" s="133">
        <f>E134</f>
        <v>1916.86</v>
      </c>
      <c r="F133" s="134">
        <f t="shared" ref="F133:H133" si="27">F134</f>
        <v>0</v>
      </c>
      <c r="G133" s="134">
        <f t="shared" si="25"/>
        <v>0</v>
      </c>
      <c r="H133" s="134">
        <f t="shared" si="27"/>
        <v>0</v>
      </c>
    </row>
    <row r="134" spans="1:8" x14ac:dyDescent="0.25">
      <c r="A134" s="170">
        <v>45</v>
      </c>
      <c r="B134" s="171"/>
      <c r="C134" s="172"/>
      <c r="D134" s="116" t="s">
        <v>150</v>
      </c>
      <c r="E134" s="131">
        <v>1916.86</v>
      </c>
      <c r="F134" s="132">
        <v>0</v>
      </c>
      <c r="G134" s="132">
        <f t="shared" si="25"/>
        <v>0</v>
      </c>
      <c r="H134" s="132">
        <v>0</v>
      </c>
    </row>
    <row r="135" spans="1:8" ht="38.25" x14ac:dyDescent="0.25">
      <c r="A135" s="167" t="s">
        <v>120</v>
      </c>
      <c r="B135" s="168"/>
      <c r="C135" s="169"/>
      <c r="D135" s="117" t="s">
        <v>155</v>
      </c>
      <c r="E135" s="64"/>
      <c r="F135" s="86"/>
      <c r="G135" s="86">
        <f t="shared" si="25"/>
        <v>0</v>
      </c>
      <c r="H135" s="86"/>
    </row>
    <row r="136" spans="1:8" x14ac:dyDescent="0.25">
      <c r="A136" s="164" t="s">
        <v>87</v>
      </c>
      <c r="B136" s="165"/>
      <c r="C136" s="166"/>
      <c r="D136" s="103" t="s">
        <v>88</v>
      </c>
      <c r="E136" s="104"/>
      <c r="F136" s="105"/>
      <c r="G136" s="105">
        <f t="shared" si="25"/>
        <v>0</v>
      </c>
      <c r="H136" s="105"/>
    </row>
    <row r="137" spans="1:8" x14ac:dyDescent="0.25">
      <c r="A137" s="145">
        <v>3</v>
      </c>
      <c r="B137" s="146"/>
      <c r="C137" s="147"/>
      <c r="D137" s="113" t="s">
        <v>10</v>
      </c>
      <c r="E137" s="133">
        <f t="shared" ref="E137:H137" si="28">E138</f>
        <v>0</v>
      </c>
      <c r="F137" s="134">
        <f t="shared" si="28"/>
        <v>0</v>
      </c>
      <c r="G137" s="134">
        <f t="shared" si="25"/>
        <v>0</v>
      </c>
      <c r="H137" s="134">
        <f t="shared" si="28"/>
        <v>0</v>
      </c>
    </row>
    <row r="138" spans="1:8" x14ac:dyDescent="0.25">
      <c r="A138" s="170">
        <v>32</v>
      </c>
      <c r="B138" s="171"/>
      <c r="C138" s="172"/>
      <c r="D138" s="116" t="s">
        <v>21</v>
      </c>
      <c r="E138" s="131">
        <v>0</v>
      </c>
      <c r="F138" s="132">
        <v>0</v>
      </c>
      <c r="G138" s="132">
        <f t="shared" si="25"/>
        <v>0</v>
      </c>
      <c r="H138" s="132">
        <v>0</v>
      </c>
    </row>
    <row r="139" spans="1:8" x14ac:dyDescent="0.25">
      <c r="A139" s="145">
        <v>4</v>
      </c>
      <c r="B139" s="146"/>
      <c r="C139" s="147"/>
      <c r="D139" s="113" t="s">
        <v>12</v>
      </c>
      <c r="E139" s="133">
        <f>E140+E141</f>
        <v>0</v>
      </c>
      <c r="F139" s="134">
        <f>F140+F141</f>
        <v>9965</v>
      </c>
      <c r="G139" s="134">
        <f t="shared" si="25"/>
        <v>-4965</v>
      </c>
      <c r="H139" s="134">
        <f>H140+H141</f>
        <v>5000</v>
      </c>
    </row>
    <row r="140" spans="1:8" x14ac:dyDescent="0.25">
      <c r="A140" s="170">
        <v>42</v>
      </c>
      <c r="B140" s="171"/>
      <c r="C140" s="172"/>
      <c r="D140" s="116" t="s">
        <v>29</v>
      </c>
      <c r="E140" s="131">
        <v>0</v>
      </c>
      <c r="F140" s="132">
        <v>9965</v>
      </c>
      <c r="G140" s="132">
        <f t="shared" si="25"/>
        <v>-4965</v>
      </c>
      <c r="H140" s="132">
        <v>5000</v>
      </c>
    </row>
    <row r="141" spans="1:8" x14ac:dyDescent="0.25">
      <c r="A141" s="170">
        <v>45</v>
      </c>
      <c r="B141" s="171"/>
      <c r="C141" s="172"/>
      <c r="D141" s="116" t="s">
        <v>150</v>
      </c>
      <c r="E141" s="131">
        <v>0</v>
      </c>
      <c r="F141" s="132">
        <v>0</v>
      </c>
      <c r="G141" s="132">
        <f t="shared" si="25"/>
        <v>0</v>
      </c>
      <c r="H141" s="132">
        <v>0</v>
      </c>
    </row>
    <row r="142" spans="1:8" x14ac:dyDescent="0.25">
      <c r="A142" s="164" t="s">
        <v>95</v>
      </c>
      <c r="B142" s="165"/>
      <c r="C142" s="166"/>
      <c r="D142" s="103" t="s">
        <v>123</v>
      </c>
      <c r="E142" s="104"/>
      <c r="F142" s="105"/>
      <c r="G142" s="105">
        <f t="shared" si="25"/>
        <v>0</v>
      </c>
      <c r="H142" s="105"/>
    </row>
    <row r="143" spans="1:8" x14ac:dyDescent="0.25">
      <c r="A143" s="145">
        <v>3</v>
      </c>
      <c r="B143" s="146"/>
      <c r="C143" s="147"/>
      <c r="D143" s="113" t="s">
        <v>10</v>
      </c>
      <c r="E143" s="133">
        <f t="shared" ref="E143:H143" si="29">E144</f>
        <v>0</v>
      </c>
      <c r="F143" s="134">
        <f t="shared" si="29"/>
        <v>0</v>
      </c>
      <c r="G143" s="134">
        <f t="shared" si="25"/>
        <v>0</v>
      </c>
      <c r="H143" s="134">
        <f t="shared" si="29"/>
        <v>0</v>
      </c>
    </row>
    <row r="144" spans="1:8" x14ac:dyDescent="0.25">
      <c r="A144" s="170">
        <v>32</v>
      </c>
      <c r="B144" s="171"/>
      <c r="C144" s="172"/>
      <c r="D144" s="116" t="s">
        <v>21</v>
      </c>
      <c r="E144" s="131">
        <v>0</v>
      </c>
      <c r="F144" s="132">
        <v>0</v>
      </c>
      <c r="G144" s="132">
        <f t="shared" si="25"/>
        <v>0</v>
      </c>
      <c r="H144" s="132">
        <v>0</v>
      </c>
    </row>
    <row r="145" spans="1:8" x14ac:dyDescent="0.25">
      <c r="A145" s="145">
        <v>4</v>
      </c>
      <c r="B145" s="146"/>
      <c r="C145" s="147"/>
      <c r="D145" s="113" t="s">
        <v>12</v>
      </c>
      <c r="E145" s="133">
        <f>E146+E147</f>
        <v>26123.85</v>
      </c>
      <c r="F145" s="134">
        <f>F146+F147</f>
        <v>89685</v>
      </c>
      <c r="G145" s="134">
        <f t="shared" si="25"/>
        <v>-44685</v>
      </c>
      <c r="H145" s="134">
        <f>H146+H147</f>
        <v>45000</v>
      </c>
    </row>
    <row r="146" spans="1:8" x14ac:dyDescent="0.25">
      <c r="A146" s="170">
        <v>42</v>
      </c>
      <c r="B146" s="171"/>
      <c r="C146" s="172"/>
      <c r="D146" s="116" t="s">
        <v>29</v>
      </c>
      <c r="E146" s="131">
        <v>0</v>
      </c>
      <c r="F146" s="132">
        <v>89685</v>
      </c>
      <c r="G146" s="132">
        <f t="shared" si="25"/>
        <v>-44685</v>
      </c>
      <c r="H146" s="132">
        <v>45000</v>
      </c>
    </row>
    <row r="147" spans="1:8" x14ac:dyDescent="0.25">
      <c r="A147" s="170">
        <v>45</v>
      </c>
      <c r="B147" s="171"/>
      <c r="C147" s="172"/>
      <c r="D147" s="116" t="s">
        <v>150</v>
      </c>
      <c r="E147" s="131">
        <v>26123.85</v>
      </c>
      <c r="F147" s="132">
        <v>0</v>
      </c>
      <c r="G147" s="132">
        <f t="shared" si="25"/>
        <v>0</v>
      </c>
      <c r="H147" s="132">
        <v>0</v>
      </c>
    </row>
    <row r="148" spans="1:8" ht="45" customHeight="1" x14ac:dyDescent="0.25">
      <c r="A148" s="167" t="s">
        <v>120</v>
      </c>
      <c r="B148" s="168"/>
      <c r="C148" s="169"/>
      <c r="D148" s="117" t="s">
        <v>156</v>
      </c>
      <c r="E148" s="64"/>
      <c r="F148" s="86"/>
      <c r="G148" s="86">
        <f t="shared" si="25"/>
        <v>0</v>
      </c>
      <c r="H148" s="86"/>
    </row>
    <row r="149" spans="1:8" x14ac:dyDescent="0.25">
      <c r="A149" s="164" t="s">
        <v>95</v>
      </c>
      <c r="B149" s="165"/>
      <c r="C149" s="166"/>
      <c r="D149" s="103" t="s">
        <v>123</v>
      </c>
      <c r="E149" s="104"/>
      <c r="F149" s="105"/>
      <c r="G149" s="105">
        <f t="shared" si="25"/>
        <v>0</v>
      </c>
      <c r="H149" s="105"/>
    </row>
    <row r="150" spans="1:8" x14ac:dyDescent="0.25">
      <c r="A150" s="145">
        <v>4</v>
      </c>
      <c r="B150" s="146"/>
      <c r="C150" s="147"/>
      <c r="D150" s="113" t="s">
        <v>12</v>
      </c>
      <c r="E150" s="133">
        <f>E151+E152</f>
        <v>0</v>
      </c>
      <c r="F150" s="134">
        <f>F151+F152</f>
        <v>5587</v>
      </c>
      <c r="G150" s="134">
        <f t="shared" si="25"/>
        <v>-5587</v>
      </c>
      <c r="H150" s="134">
        <f>H151+H152</f>
        <v>0</v>
      </c>
    </row>
    <row r="151" spans="1:8" x14ac:dyDescent="0.25">
      <c r="A151" s="170">
        <v>42</v>
      </c>
      <c r="B151" s="171"/>
      <c r="C151" s="172"/>
      <c r="D151" s="116" t="s">
        <v>29</v>
      </c>
      <c r="E151" s="131">
        <v>0</v>
      </c>
      <c r="F151" s="132">
        <v>5587</v>
      </c>
      <c r="G151" s="132">
        <f t="shared" si="25"/>
        <v>-5587</v>
      </c>
      <c r="H151" s="132">
        <v>0</v>
      </c>
    </row>
    <row r="152" spans="1:8" x14ac:dyDescent="0.25">
      <c r="A152" s="170">
        <v>45</v>
      </c>
      <c r="B152" s="171"/>
      <c r="C152" s="172"/>
      <c r="D152" s="116" t="s">
        <v>150</v>
      </c>
      <c r="E152" s="131">
        <v>0</v>
      </c>
      <c r="F152" s="132">
        <v>0</v>
      </c>
      <c r="G152" s="132">
        <f t="shared" si="25"/>
        <v>0</v>
      </c>
      <c r="H152" s="132">
        <v>0</v>
      </c>
    </row>
    <row r="153" spans="1:8" x14ac:dyDescent="0.25">
      <c r="A153" s="164" t="s">
        <v>87</v>
      </c>
      <c r="B153" s="165"/>
      <c r="C153" s="166"/>
      <c r="D153" s="103" t="s">
        <v>88</v>
      </c>
      <c r="E153" s="104"/>
      <c r="F153" s="105"/>
      <c r="G153" s="105">
        <f t="shared" si="25"/>
        <v>0</v>
      </c>
      <c r="H153" s="105"/>
    </row>
    <row r="154" spans="1:8" x14ac:dyDescent="0.25">
      <c r="A154" s="145">
        <v>4</v>
      </c>
      <c r="B154" s="146"/>
      <c r="C154" s="147"/>
      <c r="D154" s="113" t="s">
        <v>12</v>
      </c>
      <c r="E154" s="133">
        <f>E155+E156</f>
        <v>0</v>
      </c>
      <c r="F154" s="134">
        <f>F155+F156</f>
        <v>621</v>
      </c>
      <c r="G154" s="134">
        <f t="shared" si="25"/>
        <v>-621</v>
      </c>
      <c r="H154" s="134">
        <f>H155+H156</f>
        <v>0</v>
      </c>
    </row>
    <row r="155" spans="1:8" x14ac:dyDescent="0.25">
      <c r="A155" s="170">
        <v>42</v>
      </c>
      <c r="B155" s="171"/>
      <c r="C155" s="172"/>
      <c r="D155" s="116" t="s">
        <v>29</v>
      </c>
      <c r="E155" s="131">
        <v>0</v>
      </c>
      <c r="F155" s="132">
        <v>621</v>
      </c>
      <c r="G155" s="132">
        <f t="shared" si="25"/>
        <v>-621</v>
      </c>
      <c r="H155" s="132">
        <v>0</v>
      </c>
    </row>
    <row r="156" spans="1:8" x14ac:dyDescent="0.25">
      <c r="A156" s="170">
        <v>45</v>
      </c>
      <c r="B156" s="171"/>
      <c r="C156" s="172"/>
      <c r="D156" s="116" t="s">
        <v>150</v>
      </c>
      <c r="E156" s="131">
        <v>0</v>
      </c>
      <c r="F156" s="132">
        <v>0</v>
      </c>
      <c r="G156" s="132">
        <f t="shared" si="25"/>
        <v>0</v>
      </c>
      <c r="H156" s="132">
        <v>0</v>
      </c>
    </row>
    <row r="157" spans="1:8" ht="42" customHeight="1" x14ac:dyDescent="0.25">
      <c r="A157" s="167" t="s">
        <v>120</v>
      </c>
      <c r="B157" s="168"/>
      <c r="C157" s="169"/>
      <c r="D157" s="117" t="s">
        <v>157</v>
      </c>
      <c r="E157" s="64"/>
      <c r="F157" s="86"/>
      <c r="G157" s="86">
        <f t="shared" ref="G157:G166" si="30">H157-F157</f>
        <v>0</v>
      </c>
      <c r="H157" s="86"/>
    </row>
    <row r="158" spans="1:8" x14ac:dyDescent="0.25">
      <c r="A158" s="164" t="s">
        <v>87</v>
      </c>
      <c r="B158" s="165"/>
      <c r="C158" s="166"/>
      <c r="D158" s="103" t="s">
        <v>88</v>
      </c>
      <c r="E158" s="104"/>
      <c r="F158" s="105"/>
      <c r="G158" s="105">
        <f t="shared" si="30"/>
        <v>0</v>
      </c>
      <c r="H158" s="105"/>
    </row>
    <row r="159" spans="1:8" x14ac:dyDescent="0.25">
      <c r="A159" s="145">
        <v>4</v>
      </c>
      <c r="B159" s="146"/>
      <c r="C159" s="147"/>
      <c r="D159" s="113" t="s">
        <v>12</v>
      </c>
      <c r="E159" s="133">
        <f>E160+E161</f>
        <v>0</v>
      </c>
      <c r="F159" s="134">
        <f>F160+F161</f>
        <v>326</v>
      </c>
      <c r="G159" s="134">
        <f t="shared" si="30"/>
        <v>-326</v>
      </c>
      <c r="H159" s="134">
        <f>H160+H161</f>
        <v>0</v>
      </c>
    </row>
    <row r="160" spans="1:8" x14ac:dyDescent="0.25">
      <c r="A160" s="170">
        <v>42</v>
      </c>
      <c r="B160" s="171"/>
      <c r="C160" s="172"/>
      <c r="D160" s="116" t="s">
        <v>29</v>
      </c>
      <c r="E160" s="131">
        <v>0</v>
      </c>
      <c r="F160" s="132">
        <v>326</v>
      </c>
      <c r="G160" s="132">
        <f t="shared" si="30"/>
        <v>-326</v>
      </c>
      <c r="H160" s="132">
        <v>0</v>
      </c>
    </row>
    <row r="161" spans="1:8" x14ac:dyDescent="0.25">
      <c r="A161" s="170">
        <v>45</v>
      </c>
      <c r="B161" s="171"/>
      <c r="C161" s="172"/>
      <c r="D161" s="116" t="s">
        <v>150</v>
      </c>
      <c r="E161" s="131">
        <v>0</v>
      </c>
      <c r="F161" s="132">
        <v>0</v>
      </c>
      <c r="G161" s="132">
        <f t="shared" si="30"/>
        <v>0</v>
      </c>
      <c r="H161" s="132">
        <v>0</v>
      </c>
    </row>
    <row r="162" spans="1:8" x14ac:dyDescent="0.25">
      <c r="A162" s="164" t="s">
        <v>95</v>
      </c>
      <c r="B162" s="165"/>
      <c r="C162" s="166"/>
      <c r="D162" s="103" t="s">
        <v>123</v>
      </c>
      <c r="E162" s="104"/>
      <c r="F162" s="105"/>
      <c r="G162" s="105">
        <f t="shared" si="30"/>
        <v>0</v>
      </c>
      <c r="H162" s="105"/>
    </row>
    <row r="163" spans="1:8" x14ac:dyDescent="0.25">
      <c r="A163" s="145">
        <v>4</v>
      </c>
      <c r="B163" s="146"/>
      <c r="C163" s="147"/>
      <c r="D163" s="113" t="s">
        <v>12</v>
      </c>
      <c r="E163" s="133">
        <f>E164+E165</f>
        <v>0</v>
      </c>
      <c r="F163" s="134">
        <f>F164+F165</f>
        <v>2936</v>
      </c>
      <c r="G163" s="134">
        <f t="shared" si="30"/>
        <v>-2936</v>
      </c>
      <c r="H163" s="134">
        <f>H164+H165</f>
        <v>0</v>
      </c>
    </row>
    <row r="164" spans="1:8" x14ac:dyDescent="0.25">
      <c r="A164" s="170">
        <v>42</v>
      </c>
      <c r="B164" s="171"/>
      <c r="C164" s="172"/>
      <c r="D164" s="116" t="s">
        <v>29</v>
      </c>
      <c r="E164" s="131">
        <v>0</v>
      </c>
      <c r="F164" s="132">
        <v>2936</v>
      </c>
      <c r="G164" s="132">
        <f t="shared" si="30"/>
        <v>-2936</v>
      </c>
      <c r="H164" s="132">
        <v>0</v>
      </c>
    </row>
    <row r="165" spans="1:8" x14ac:dyDescent="0.25">
      <c r="A165" s="170">
        <v>45</v>
      </c>
      <c r="B165" s="171"/>
      <c r="C165" s="172"/>
      <c r="D165" s="116" t="s">
        <v>150</v>
      </c>
      <c r="E165" s="131">
        <v>0</v>
      </c>
      <c r="F165" s="132">
        <v>0</v>
      </c>
      <c r="G165" s="132">
        <f t="shared" si="30"/>
        <v>0</v>
      </c>
      <c r="H165" s="132">
        <v>0</v>
      </c>
    </row>
    <row r="166" spans="1:8" ht="13.5" customHeight="1" x14ac:dyDescent="0.25">
      <c r="A166" s="65"/>
      <c r="B166" s="66"/>
      <c r="C166" s="67"/>
      <c r="D166" s="27"/>
      <c r="E166" s="28"/>
      <c r="F166" s="85"/>
      <c r="G166" s="85">
        <f t="shared" si="30"/>
        <v>0</v>
      </c>
      <c r="H166" s="85"/>
    </row>
    <row r="167" spans="1:8" s="118" customFormat="1" ht="17.25" customHeight="1" x14ac:dyDescent="0.25">
      <c r="A167" s="176" t="s">
        <v>142</v>
      </c>
      <c r="B167" s="177"/>
      <c r="C167" s="178"/>
      <c r="D167" s="77" t="s">
        <v>143</v>
      </c>
      <c r="E167" s="78">
        <f>E13+E18+E22+E26+E30+E34+E38+E43+E48+E53+E58+E68+E74+E83+E87+E95+E106+E110+E126+E137+E131+E123+ E116</f>
        <v>1935543.0699999998</v>
      </c>
      <c r="F167" s="89">
        <f>F13+F18+F22+F26+F30+F34+F38+F43+F48+F53+F58+F68+F74+F83+F87+F95+F106+F110+F126+F137+F131+F123+ F116</f>
        <v>2193335</v>
      </c>
      <c r="G167" s="89">
        <f t="shared" ref="G167:H167" si="31">G13+G18+G22+G26+G30+G34+G38+G43+G48+G53+G58+G68+G74+G83+G87+G95+G106+G110+G126+G137+G131+G123+ G116</f>
        <v>274874</v>
      </c>
      <c r="H167" s="89">
        <f t="shared" si="31"/>
        <v>2468209</v>
      </c>
    </row>
    <row r="168" spans="1:8" s="118" customFormat="1" ht="18" customHeight="1" x14ac:dyDescent="0.25">
      <c r="A168" s="79"/>
      <c r="B168" s="80"/>
      <c r="C168" s="81"/>
      <c r="D168" s="77" t="s">
        <v>144</v>
      </c>
      <c r="E168" s="78">
        <f>E64+E70+E79+E91+E98+E102+E118+E128+E139+E145+E150+E159+E163+E133+E154+E112</f>
        <v>99521.069999999992</v>
      </c>
      <c r="F168" s="89">
        <f t="shared" ref="F168:H168" si="32">F64+F70+F79+F91+F98+F102+F118+F128+F139+F145+F150+F159+F163+F133+F154+F112</f>
        <v>547665</v>
      </c>
      <c r="G168" s="89">
        <f t="shared" si="32"/>
        <v>-432890</v>
      </c>
      <c r="H168" s="89">
        <f t="shared" si="32"/>
        <v>114775</v>
      </c>
    </row>
    <row r="169" spans="1:8" s="118" customFormat="1" ht="17.25" customHeight="1" x14ac:dyDescent="0.25">
      <c r="A169" s="79" t="s">
        <v>64</v>
      </c>
      <c r="B169" s="80"/>
      <c r="C169" s="81"/>
      <c r="D169" s="77" t="s">
        <v>145</v>
      </c>
      <c r="E169" s="78">
        <f>E167+E168</f>
        <v>2035064.14</v>
      </c>
      <c r="F169" s="89">
        <f t="shared" ref="F169:H169" si="33">F167+F168</f>
        <v>2741000</v>
      </c>
      <c r="G169" s="89">
        <f t="shared" si="33"/>
        <v>-158016</v>
      </c>
      <c r="H169" s="89">
        <f t="shared" si="33"/>
        <v>2582984</v>
      </c>
    </row>
    <row r="170" spans="1:8" x14ac:dyDescent="0.25">
      <c r="E170" s="5"/>
      <c r="F170" s="5"/>
      <c r="G170" s="5"/>
      <c r="H170" s="5"/>
    </row>
    <row r="171" spans="1:8" x14ac:dyDescent="0.25">
      <c r="E171" s="5"/>
      <c r="F171" s="5"/>
      <c r="G171" s="5"/>
      <c r="H171" s="5"/>
    </row>
    <row r="172" spans="1:8" x14ac:dyDescent="0.25">
      <c r="A172" s="5" t="s">
        <v>167</v>
      </c>
    </row>
    <row r="173" spans="1:8" ht="12" customHeight="1" x14ac:dyDescent="0.25"/>
    <row r="174" spans="1:8" x14ac:dyDescent="0.25">
      <c r="A174" s="151" t="s">
        <v>63</v>
      </c>
      <c r="B174" s="151"/>
      <c r="C174" s="151"/>
      <c r="D174" s="151"/>
      <c r="H174" s="36" t="s">
        <v>65</v>
      </c>
    </row>
    <row r="175" spans="1:8" x14ac:dyDescent="0.25">
      <c r="A175" s="5" t="s">
        <v>66</v>
      </c>
      <c r="C175" s="5" t="s">
        <v>64</v>
      </c>
      <c r="D175" s="5" t="s">
        <v>64</v>
      </c>
      <c r="H175" s="36" t="s">
        <v>67</v>
      </c>
    </row>
  </sheetData>
  <mergeCells count="162">
    <mergeCell ref="A126:C126"/>
    <mergeCell ref="A128:C128"/>
    <mergeCell ref="A131:C131"/>
    <mergeCell ref="A133:C133"/>
    <mergeCell ref="A167:C167"/>
    <mergeCell ref="A149:C149"/>
    <mergeCell ref="A157:C157"/>
    <mergeCell ref="A158:C158"/>
    <mergeCell ref="A162:C162"/>
    <mergeCell ref="A153:C153"/>
    <mergeCell ref="A147:C147"/>
    <mergeCell ref="A151:C151"/>
    <mergeCell ref="A152:C152"/>
    <mergeCell ref="A155:C155"/>
    <mergeCell ref="A156:C156"/>
    <mergeCell ref="A159:C159"/>
    <mergeCell ref="A163:C163"/>
    <mergeCell ref="A150:C150"/>
    <mergeCell ref="A154:C154"/>
    <mergeCell ref="A75:C75"/>
    <mergeCell ref="A76:C76"/>
    <mergeCell ref="A77:C77"/>
    <mergeCell ref="A78:C78"/>
    <mergeCell ref="A80:C80"/>
    <mergeCell ref="A79:C79"/>
    <mergeCell ref="A99:C99"/>
    <mergeCell ref="A121:C121"/>
    <mergeCell ref="A125:C125"/>
    <mergeCell ref="A122:C122"/>
    <mergeCell ref="A124:C124"/>
    <mergeCell ref="A123:C123"/>
    <mergeCell ref="A14:C14"/>
    <mergeCell ref="A13:C13"/>
    <mergeCell ref="A3:H3"/>
    <mergeCell ref="A5:H5"/>
    <mergeCell ref="A36:C36"/>
    <mergeCell ref="A37:C37"/>
    <mergeCell ref="A41:C41"/>
    <mergeCell ref="A42:C42"/>
    <mergeCell ref="A46:C46"/>
    <mergeCell ref="A45:C45"/>
    <mergeCell ref="A18:C18"/>
    <mergeCell ref="A22:C22"/>
    <mergeCell ref="A26:C26"/>
    <mergeCell ref="A30:C30"/>
    <mergeCell ref="A19:C19"/>
    <mergeCell ref="A23:C23"/>
    <mergeCell ref="A27:C27"/>
    <mergeCell ref="A35:C35"/>
    <mergeCell ref="A39:C39"/>
    <mergeCell ref="A40:C40"/>
    <mergeCell ref="A44:C44"/>
    <mergeCell ref="A34:C34"/>
    <mergeCell ref="A38:C38"/>
    <mergeCell ref="A43:C43"/>
    <mergeCell ref="A174:D174"/>
    <mergeCell ref="A7:C7"/>
    <mergeCell ref="A9:C9"/>
    <mergeCell ref="A10:C10"/>
    <mergeCell ref="A16:C16"/>
    <mergeCell ref="A17:C17"/>
    <mergeCell ref="A20:C20"/>
    <mergeCell ref="A21:C21"/>
    <mergeCell ref="A24:C24"/>
    <mergeCell ref="A25:C25"/>
    <mergeCell ref="A28:C28"/>
    <mergeCell ref="A29:C29"/>
    <mergeCell ref="A32:C32"/>
    <mergeCell ref="A33:C33"/>
    <mergeCell ref="A8:D8"/>
    <mergeCell ref="A11:C11"/>
    <mergeCell ref="A12:C12"/>
    <mergeCell ref="A59:C59"/>
    <mergeCell ref="A60:C60"/>
    <mergeCell ref="A61:C61"/>
    <mergeCell ref="A62:C62"/>
    <mergeCell ref="A65:C65"/>
    <mergeCell ref="A63:C63"/>
    <mergeCell ref="A31:C31"/>
    <mergeCell ref="A47:C47"/>
    <mergeCell ref="A51:C51"/>
    <mergeCell ref="A52:C52"/>
    <mergeCell ref="A56:C56"/>
    <mergeCell ref="A57:C57"/>
    <mergeCell ref="A49:C49"/>
    <mergeCell ref="A50:C50"/>
    <mergeCell ref="A54:C54"/>
    <mergeCell ref="A55:C55"/>
    <mergeCell ref="A48:C48"/>
    <mergeCell ref="A53:C53"/>
    <mergeCell ref="A160:C160"/>
    <mergeCell ref="A161:C161"/>
    <mergeCell ref="A164:C164"/>
    <mergeCell ref="A165:C165"/>
    <mergeCell ref="A138:C138"/>
    <mergeCell ref="A140:C140"/>
    <mergeCell ref="A141:C141"/>
    <mergeCell ref="A144:C144"/>
    <mergeCell ref="A146:C146"/>
    <mergeCell ref="A105:C105"/>
    <mergeCell ref="A108:C108"/>
    <mergeCell ref="A109:C109"/>
    <mergeCell ref="A103:C103"/>
    <mergeCell ref="A107:C107"/>
    <mergeCell ref="A98:C98"/>
    <mergeCell ref="A102:C102"/>
    <mergeCell ref="A106:C106"/>
    <mergeCell ref="A58:C58"/>
    <mergeCell ref="A64:C64"/>
    <mergeCell ref="A68:C68"/>
    <mergeCell ref="A70:C70"/>
    <mergeCell ref="A74:C74"/>
    <mergeCell ref="A84:C84"/>
    <mergeCell ref="A88:C88"/>
    <mergeCell ref="A89:C89"/>
    <mergeCell ref="A90:C90"/>
    <mergeCell ref="A66:C66"/>
    <mergeCell ref="A67:C67"/>
    <mergeCell ref="A72:C72"/>
    <mergeCell ref="A73:C73"/>
    <mergeCell ref="A81:C81"/>
    <mergeCell ref="A69:C69"/>
    <mergeCell ref="A71:C71"/>
    <mergeCell ref="A82:C82"/>
    <mergeCell ref="A85:C85"/>
    <mergeCell ref="A86:C86"/>
    <mergeCell ref="A104:C104"/>
    <mergeCell ref="A93:C93"/>
    <mergeCell ref="A94:C94"/>
    <mergeCell ref="A100:C100"/>
    <mergeCell ref="A101:C101"/>
    <mergeCell ref="A96:C96"/>
    <mergeCell ref="A97:C97"/>
    <mergeCell ref="A83:C83"/>
    <mergeCell ref="A87:C87"/>
    <mergeCell ref="A91:C91"/>
    <mergeCell ref="A95:C95"/>
    <mergeCell ref="A92:C92"/>
    <mergeCell ref="A137:C137"/>
    <mergeCell ref="A139:C139"/>
    <mergeCell ref="A143:C143"/>
    <mergeCell ref="A145:C145"/>
    <mergeCell ref="A142:C142"/>
    <mergeCell ref="A148:C148"/>
    <mergeCell ref="A110:C110"/>
    <mergeCell ref="A112:C112"/>
    <mergeCell ref="A116:C116"/>
    <mergeCell ref="A118:C118"/>
    <mergeCell ref="A115:C115"/>
    <mergeCell ref="A111:C111"/>
    <mergeCell ref="A113:C113"/>
    <mergeCell ref="A114:C114"/>
    <mergeCell ref="A119:C119"/>
    <mergeCell ref="A120:C120"/>
    <mergeCell ref="A117:C117"/>
    <mergeCell ref="A135:C135"/>
    <mergeCell ref="A136:C136"/>
    <mergeCell ref="A130:C130"/>
    <mergeCell ref="A127:C127"/>
    <mergeCell ref="A129:C129"/>
    <mergeCell ref="A132:C132"/>
    <mergeCell ref="A134:C134"/>
  </mergeCell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Horvat</cp:lastModifiedBy>
  <cp:lastPrinted>2024-12-16T07:07:51Z</cp:lastPrinted>
  <dcterms:created xsi:type="dcterms:W3CDTF">2022-08-12T12:51:27Z</dcterms:created>
  <dcterms:modified xsi:type="dcterms:W3CDTF">2024-12-16T07:09:44Z</dcterms:modified>
</cp:coreProperties>
</file>