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Š K O L A\FINANCIJSKI  IZVJEŠTAJI\Financijski izvještaji za 2024\1.1.-31.12.2024\WEB OBJAVA\"/>
    </mc:Choice>
  </mc:AlternateContent>
  <xr:revisionPtr revIDLastSave="0" documentId="8_{730F2F5B-AF57-4273-A560-70E692E67B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3" l="1"/>
  <c r="F95" i="3"/>
  <c r="D102" i="3"/>
  <c r="D95" i="3"/>
  <c r="F91" i="3"/>
  <c r="D91" i="3"/>
  <c r="F88" i="3"/>
  <c r="D88" i="3"/>
  <c r="F85" i="3"/>
  <c r="D85" i="3"/>
  <c r="F62" i="3"/>
  <c r="D62" i="3"/>
  <c r="F56" i="3"/>
  <c r="D56" i="3"/>
  <c r="F34" i="3"/>
  <c r="F33" i="3"/>
  <c r="D34" i="3"/>
  <c r="D33" i="3" s="1"/>
  <c r="F30" i="3"/>
  <c r="D30" i="3"/>
  <c r="F25" i="3"/>
  <c r="D25" i="3"/>
  <c r="F23" i="3"/>
  <c r="D23" i="3"/>
  <c r="F21" i="3"/>
  <c r="D21" i="3"/>
  <c r="F16" i="3"/>
  <c r="D16" i="3"/>
  <c r="E28" i="8" l="1"/>
  <c r="E27" i="8"/>
  <c r="F23" i="8"/>
  <c r="E23" i="8"/>
  <c r="F19" i="8"/>
  <c r="E19" i="8"/>
  <c r="E16" i="8"/>
  <c r="G46" i="3"/>
  <c r="G45" i="3"/>
  <c r="H43" i="3"/>
  <c r="G43" i="3"/>
  <c r="H42" i="3"/>
  <c r="G42" i="3"/>
  <c r="G41" i="3"/>
  <c r="F40" i="3"/>
  <c r="E40" i="3"/>
  <c r="D40" i="3"/>
  <c r="E39" i="3" l="1"/>
  <c r="F39" i="3"/>
  <c r="D39" i="3" l="1"/>
  <c r="D38" i="3" s="1"/>
  <c r="E38" i="3"/>
  <c r="G40" i="3" l="1"/>
  <c r="H40" i="3"/>
  <c r="H39" i="3" l="1"/>
  <c r="G39" i="3"/>
  <c r="F38" i="3"/>
  <c r="G38" i="3" l="1"/>
  <c r="H38" i="3"/>
  <c r="G35" i="3" l="1"/>
  <c r="G32" i="3"/>
  <c r="G31" i="3"/>
  <c r="G29" i="3"/>
  <c r="G28" i="3"/>
  <c r="G27" i="3"/>
  <c r="G26" i="3"/>
  <c r="G24" i="3"/>
  <c r="G22" i="3"/>
  <c r="G20" i="3"/>
  <c r="G19" i="3"/>
  <c r="G18" i="3"/>
  <c r="J30" i="10"/>
  <c r="I30" i="10"/>
  <c r="J40" i="10"/>
  <c r="I40" i="10"/>
  <c r="J32" i="10"/>
  <c r="I32" i="10"/>
  <c r="J31" i="10"/>
  <c r="I31" i="10"/>
  <c r="J39" i="10"/>
  <c r="I39" i="10"/>
  <c r="J38" i="10"/>
  <c r="I38" i="10"/>
  <c r="H40" i="10"/>
  <c r="H39" i="10"/>
  <c r="H32" i="10"/>
  <c r="H252" i="7"/>
  <c r="H247" i="7"/>
  <c r="H241" i="7"/>
  <c r="H232" i="7"/>
  <c r="I223" i="7"/>
  <c r="I220" i="7"/>
  <c r="H220" i="7"/>
  <c r="H221" i="7"/>
  <c r="H219" i="7"/>
  <c r="H218" i="7"/>
  <c r="H217" i="7"/>
  <c r="H216" i="7"/>
  <c r="H214" i="7"/>
  <c r="H213" i="7"/>
  <c r="H211" i="7"/>
  <c r="H210" i="7"/>
  <c r="H209" i="7"/>
  <c r="H208" i="7"/>
  <c r="H207" i="7"/>
  <c r="H205" i="7"/>
  <c r="H204" i="7"/>
  <c r="H203" i="7"/>
  <c r="H198" i="7"/>
  <c r="H195" i="7"/>
  <c r="H189" i="7"/>
  <c r="I185" i="7"/>
  <c r="H185" i="7"/>
  <c r="H186" i="7"/>
  <c r="H184" i="7"/>
  <c r="H183" i="7"/>
  <c r="H178" i="7"/>
  <c r="H177" i="7"/>
  <c r="H176" i="7"/>
  <c r="H174" i="7"/>
  <c r="H171" i="7"/>
  <c r="H170" i="7"/>
  <c r="H168" i="7"/>
  <c r="H167" i="7"/>
  <c r="H166" i="7"/>
  <c r="H165" i="7"/>
  <c r="H164" i="7"/>
  <c r="H156" i="7"/>
  <c r="H155" i="7"/>
  <c r="H154" i="7"/>
  <c r="H153" i="7"/>
  <c r="H152" i="7"/>
  <c r="H151" i="7"/>
  <c r="H149" i="7"/>
  <c r="H148" i="7"/>
  <c r="H139" i="7"/>
  <c r="H136" i="7"/>
  <c r="H133" i="7"/>
  <c r="H131" i="7"/>
  <c r="H129" i="7"/>
  <c r="H127" i="7"/>
  <c r="H126" i="7"/>
  <c r="H124" i="7"/>
  <c r="H123" i="7"/>
  <c r="H122" i="7"/>
  <c r="H121" i="7"/>
  <c r="H120" i="7"/>
  <c r="H130" i="7"/>
  <c r="I130" i="7"/>
  <c r="H134" i="7"/>
  <c r="H135" i="7"/>
  <c r="I135" i="7"/>
  <c r="H118" i="7"/>
  <c r="H114" i="7"/>
  <c r="H107" i="7"/>
  <c r="H106" i="7"/>
  <c r="H104" i="7"/>
  <c r="H102" i="7"/>
  <c r="H96" i="7"/>
  <c r="H97" i="7"/>
  <c r="H94" i="7"/>
  <c r="H93" i="7"/>
  <c r="H92" i="7"/>
  <c r="H87" i="7"/>
  <c r="H86" i="7"/>
  <c r="H85" i="7"/>
  <c r="H83" i="7"/>
  <c r="H81" i="7"/>
  <c r="H77" i="7"/>
  <c r="H76" i="7"/>
  <c r="H75" i="7"/>
  <c r="H73" i="7"/>
  <c r="H72" i="7"/>
  <c r="H71" i="7"/>
  <c r="H61" i="7"/>
  <c r="H56" i="7"/>
  <c r="G297" i="7"/>
  <c r="F297" i="7"/>
  <c r="E297" i="7"/>
  <c r="G235" i="7" l="1"/>
  <c r="E235" i="7"/>
  <c r="E223" i="7"/>
  <c r="G223" i="7"/>
  <c r="G350" i="7"/>
  <c r="F350" i="7"/>
  <c r="E350" i="7"/>
  <c r="G348" i="7"/>
  <c r="F348" i="7"/>
  <c r="E348" i="7"/>
  <c r="G345" i="7"/>
  <c r="G344" i="7" s="1"/>
  <c r="F345" i="7"/>
  <c r="F344" i="7" s="1"/>
  <c r="E345" i="7"/>
  <c r="E344" i="7" s="1"/>
  <c r="G341" i="7"/>
  <c r="F341" i="7"/>
  <c r="E341" i="7"/>
  <c r="G339" i="7"/>
  <c r="F339" i="7"/>
  <c r="E339" i="7"/>
  <c r="G336" i="7"/>
  <c r="G335" i="7" s="1"/>
  <c r="F336" i="7"/>
  <c r="F335" i="7" s="1"/>
  <c r="E336" i="7"/>
  <c r="E335" i="7" s="1"/>
  <c r="G331" i="7"/>
  <c r="F331" i="7"/>
  <c r="E331" i="7"/>
  <c r="G329" i="7"/>
  <c r="F329" i="7"/>
  <c r="E329" i="7"/>
  <c r="G326" i="7"/>
  <c r="G325" i="7" s="1"/>
  <c r="F326" i="7"/>
  <c r="F325" i="7" s="1"/>
  <c r="E326" i="7"/>
  <c r="E325" i="7" s="1"/>
  <c r="G322" i="7"/>
  <c r="F322" i="7"/>
  <c r="E322" i="7"/>
  <c r="G320" i="7"/>
  <c r="F320" i="7"/>
  <c r="E320" i="7"/>
  <c r="G317" i="7"/>
  <c r="G316" i="7" s="1"/>
  <c r="F317" i="7"/>
  <c r="F316" i="7" s="1"/>
  <c r="E317" i="7"/>
  <c r="E316" i="7" s="1"/>
  <c r="G312" i="7"/>
  <c r="F312" i="7"/>
  <c r="E312" i="7"/>
  <c r="G310" i="7"/>
  <c r="E310" i="7"/>
  <c r="G307" i="7"/>
  <c r="G306" i="7" s="1"/>
  <c r="F307" i="7"/>
  <c r="F306" i="7" s="1"/>
  <c r="E307" i="7"/>
  <c r="E306" i="7" s="1"/>
  <c r="G303" i="7"/>
  <c r="F303" i="7"/>
  <c r="E303" i="7"/>
  <c r="G301" i="7"/>
  <c r="E301" i="7"/>
  <c r="G296" i="7"/>
  <c r="F296" i="7"/>
  <c r="E296" i="7"/>
  <c r="H293" i="7"/>
  <c r="G289" i="7"/>
  <c r="F289" i="7"/>
  <c r="G292" i="7"/>
  <c r="F292" i="7"/>
  <c r="E292" i="7"/>
  <c r="G282" i="7"/>
  <c r="G281" i="7" s="1"/>
  <c r="F282" i="7"/>
  <c r="F281" i="7" s="1"/>
  <c r="E282" i="7"/>
  <c r="E281" i="7" s="1"/>
  <c r="G276" i="7"/>
  <c r="F275" i="7"/>
  <c r="E276" i="7"/>
  <c r="E289" i="7"/>
  <c r="E288" i="7" s="1"/>
  <c r="G291" i="7"/>
  <c r="F291" i="7"/>
  <c r="G288" i="7"/>
  <c r="F288" i="7"/>
  <c r="G275" i="7"/>
  <c r="G285" i="7"/>
  <c r="G284" i="7" s="1"/>
  <c r="F285" i="7"/>
  <c r="F284" i="7" s="1"/>
  <c r="E285" i="7"/>
  <c r="E291" i="7"/>
  <c r="E284" i="7"/>
  <c r="E275" i="7"/>
  <c r="G338" i="7" l="1"/>
  <c r="E347" i="7"/>
  <c r="G347" i="7"/>
  <c r="F347" i="7"/>
  <c r="G319" i="7"/>
  <c r="E328" i="7"/>
  <c r="G328" i="7"/>
  <c r="F328" i="7"/>
  <c r="E338" i="7"/>
  <c r="G300" i="7"/>
  <c r="E309" i="7"/>
  <c r="G309" i="7"/>
  <c r="F309" i="7"/>
  <c r="E319" i="7"/>
  <c r="F338" i="7"/>
  <c r="E300" i="7"/>
  <c r="F319" i="7"/>
  <c r="F300" i="7"/>
  <c r="H309" i="7" l="1"/>
  <c r="E265" i="7" l="1"/>
  <c r="G265" i="7"/>
  <c r="G264" i="7" s="1"/>
  <c r="F264" i="7"/>
  <c r="G271" i="7"/>
  <c r="E271" i="7"/>
  <c r="G269" i="7"/>
  <c r="F269" i="7"/>
  <c r="E269" i="7"/>
  <c r="E268" i="7" s="1"/>
  <c r="E264" i="7"/>
  <c r="G259" i="7"/>
  <c r="E259" i="7"/>
  <c r="F259" i="7"/>
  <c r="G256" i="7"/>
  <c r="G255" i="7" s="1"/>
  <c r="F256" i="7"/>
  <c r="F255" i="7" s="1"/>
  <c r="E256" i="7"/>
  <c r="E255" i="7" s="1"/>
  <c r="G112" i="7"/>
  <c r="E112" i="7"/>
  <c r="G32" i="10"/>
  <c r="G261" i="7"/>
  <c r="G258" i="7" s="1"/>
  <c r="F261" i="7"/>
  <c r="E261" i="7"/>
  <c r="G251" i="7"/>
  <c r="F251" i="7"/>
  <c r="E251" i="7"/>
  <c r="E250" i="7" s="1"/>
  <c r="F250" i="7"/>
  <c r="G245" i="7"/>
  <c r="F244" i="7"/>
  <c r="E245" i="7"/>
  <c r="E244" i="7" s="1"/>
  <c r="G239" i="7"/>
  <c r="F238" i="7"/>
  <c r="E239" i="7"/>
  <c r="E238" i="7" s="1"/>
  <c r="G230" i="7"/>
  <c r="G229" i="7" s="1"/>
  <c r="E230" i="7"/>
  <c r="G222" i="7"/>
  <c r="F222" i="7"/>
  <c r="E222" i="7"/>
  <c r="G220" i="7"/>
  <c r="E220" i="7"/>
  <c r="G206" i="7"/>
  <c r="E206" i="7"/>
  <c r="G202" i="7"/>
  <c r="E202" i="7"/>
  <c r="G193" i="7"/>
  <c r="G192" i="7" s="1"/>
  <c r="F192" i="7"/>
  <c r="E193" i="7"/>
  <c r="E192" i="7" s="1"/>
  <c r="G188" i="7"/>
  <c r="G187" i="7" s="1"/>
  <c r="F187" i="7"/>
  <c r="E188" i="7"/>
  <c r="E187" i="7" s="1"/>
  <c r="G185" i="7"/>
  <c r="E185" i="7"/>
  <c r="G182" i="7"/>
  <c r="E182" i="7"/>
  <c r="G180" i="7"/>
  <c r="F180" i="7"/>
  <c r="E180" i="7"/>
  <c r="G169" i="7"/>
  <c r="E169" i="7"/>
  <c r="G163" i="7"/>
  <c r="E163" i="7"/>
  <c r="H159" i="7"/>
  <c r="G158" i="7"/>
  <c r="F158" i="7"/>
  <c r="F157" i="7" s="1"/>
  <c r="E158" i="7"/>
  <c r="E157" i="7" s="1"/>
  <c r="G145" i="7"/>
  <c r="F144" i="7"/>
  <c r="E145" i="7"/>
  <c r="E144" i="7" s="1"/>
  <c r="G140" i="7"/>
  <c r="F140" i="7"/>
  <c r="E140" i="7"/>
  <c r="G135" i="7"/>
  <c r="E135" i="7"/>
  <c r="G132" i="7"/>
  <c r="E132" i="7"/>
  <c r="G130" i="7"/>
  <c r="E130" i="7"/>
  <c r="G128" i="7"/>
  <c r="E128" i="7"/>
  <c r="H128" i="7" s="1"/>
  <c r="G116" i="7"/>
  <c r="E116" i="7"/>
  <c r="G105" i="7"/>
  <c r="E105" i="7"/>
  <c r="G101" i="7"/>
  <c r="E101" i="7"/>
  <c r="E100" i="7" s="1"/>
  <c r="F100" i="7"/>
  <c r="G95" i="7"/>
  <c r="E95" i="7"/>
  <c r="G91" i="7"/>
  <c r="E91" i="7"/>
  <c r="G84" i="7"/>
  <c r="E84" i="7"/>
  <c r="G80" i="7"/>
  <c r="F79" i="7"/>
  <c r="E80" i="7"/>
  <c r="G74" i="7"/>
  <c r="E74" i="7"/>
  <c r="G70" i="7"/>
  <c r="E70" i="7"/>
  <c r="H66" i="7"/>
  <c r="G65" i="7"/>
  <c r="F65" i="7"/>
  <c r="E65" i="7"/>
  <c r="E64" i="7" s="1"/>
  <c r="F64" i="7"/>
  <c r="G60" i="7"/>
  <c r="F60" i="7"/>
  <c r="F59" i="7" s="1"/>
  <c r="E60" i="7"/>
  <c r="E59" i="7" s="1"/>
  <c r="G55" i="7"/>
  <c r="G54" i="7" s="1"/>
  <c r="F54" i="7"/>
  <c r="E55" i="7"/>
  <c r="E54" i="7" s="1"/>
  <c r="H51" i="7"/>
  <c r="G50" i="7"/>
  <c r="G49" i="7" s="1"/>
  <c r="F50" i="7"/>
  <c r="F49" i="7" s="1"/>
  <c r="E50" i="7"/>
  <c r="E49" i="7" s="1"/>
  <c r="H45" i="7"/>
  <c r="H44" i="7"/>
  <c r="H42" i="7"/>
  <c r="G40" i="7"/>
  <c r="F40" i="7"/>
  <c r="E40" i="7"/>
  <c r="E39" i="7" s="1"/>
  <c r="F39" i="7"/>
  <c r="H36" i="7"/>
  <c r="H35" i="7"/>
  <c r="G34" i="7"/>
  <c r="E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G14" i="7"/>
  <c r="E14" i="7"/>
  <c r="E79" i="7" l="1"/>
  <c r="G79" i="7"/>
  <c r="I79" i="7" s="1"/>
  <c r="F258" i="7"/>
  <c r="E258" i="7"/>
  <c r="F268" i="7"/>
  <c r="G268" i="7"/>
  <c r="E229" i="7"/>
  <c r="F229" i="7"/>
  <c r="I271" i="7"/>
  <c r="I235" i="7"/>
  <c r="G134" i="7"/>
  <c r="E162" i="7"/>
  <c r="E90" i="7"/>
  <c r="F111" i="7"/>
  <c r="F134" i="7"/>
  <c r="I134" i="7" s="1"/>
  <c r="E134" i="7"/>
  <c r="E354" i="7" s="1"/>
  <c r="I54" i="7"/>
  <c r="G201" i="7"/>
  <c r="E13" i="7"/>
  <c r="F13" i="7"/>
  <c r="G90" i="7"/>
  <c r="G162" i="7"/>
  <c r="F201" i="7"/>
  <c r="E201" i="7"/>
  <c r="E69" i="7"/>
  <c r="F69" i="7"/>
  <c r="F90" i="7"/>
  <c r="I105" i="7"/>
  <c r="E111" i="7"/>
  <c r="I112" i="7"/>
  <c r="I128" i="7"/>
  <c r="I132" i="7"/>
  <c r="F162" i="7"/>
  <c r="I182" i="7"/>
  <c r="I239" i="7"/>
  <c r="H49" i="7"/>
  <c r="H14" i="7"/>
  <c r="G13" i="7"/>
  <c r="H40" i="7"/>
  <c r="G39" i="7"/>
  <c r="H60" i="7"/>
  <c r="G59" i="7"/>
  <c r="H65" i="7"/>
  <c r="G64" i="7"/>
  <c r="H70" i="7"/>
  <c r="G69" i="7"/>
  <c r="H95" i="7"/>
  <c r="H101" i="7"/>
  <c r="H145" i="7"/>
  <c r="H187" i="7"/>
  <c r="H192" i="7"/>
  <c r="H206" i="7"/>
  <c r="I222" i="7"/>
  <c r="H245" i="7"/>
  <c r="I34" i="7"/>
  <c r="I55" i="7"/>
  <c r="I74" i="7"/>
  <c r="I80" i="7"/>
  <c r="I84" i="7"/>
  <c r="I91" i="7"/>
  <c r="G100" i="7"/>
  <c r="I100" i="7" s="1"/>
  <c r="G111" i="7"/>
  <c r="H116" i="7"/>
  <c r="G144" i="7"/>
  <c r="I144" i="7" s="1"/>
  <c r="G157" i="7"/>
  <c r="H157" i="7" s="1"/>
  <c r="H158" i="7"/>
  <c r="I163" i="7"/>
  <c r="I169" i="7"/>
  <c r="I188" i="7"/>
  <c r="I193" i="7"/>
  <c r="I202" i="7"/>
  <c r="I230" i="7"/>
  <c r="G238" i="7"/>
  <c r="H238" i="7" s="1"/>
  <c r="H239" i="7"/>
  <c r="G244" i="7"/>
  <c r="I244" i="7" s="1"/>
  <c r="G250" i="7"/>
  <c r="I14" i="7"/>
  <c r="H34" i="7"/>
  <c r="H50" i="7"/>
  <c r="I70" i="7"/>
  <c r="H74" i="7"/>
  <c r="H80" i="7"/>
  <c r="H84" i="7"/>
  <c r="H91" i="7"/>
  <c r="I95" i="7"/>
  <c r="I101" i="7"/>
  <c r="H112" i="7"/>
  <c r="I116" i="7"/>
  <c r="I145" i="7"/>
  <c r="H163" i="7"/>
  <c r="H169" i="7"/>
  <c r="H182" i="7"/>
  <c r="I187" i="7"/>
  <c r="H188" i="7"/>
  <c r="I192" i="7"/>
  <c r="H193" i="7"/>
  <c r="H202" i="7"/>
  <c r="I206" i="7"/>
  <c r="H230" i="7"/>
  <c r="I245" i="7"/>
  <c r="G353" i="7" l="1"/>
  <c r="G354" i="7"/>
  <c r="H79" i="7"/>
  <c r="E353" i="7"/>
  <c r="F354" i="7"/>
  <c r="G355" i="7"/>
  <c r="F353" i="7"/>
  <c r="H201" i="7"/>
  <c r="I268" i="7"/>
  <c r="H229" i="7"/>
  <c r="I229" i="7"/>
  <c r="H90" i="7"/>
  <c r="I162" i="7"/>
  <c r="H244" i="7"/>
  <c r="I13" i="7"/>
  <c r="H162" i="7"/>
  <c r="I201" i="7"/>
  <c r="I90" i="7"/>
  <c r="H100" i="7"/>
  <c r="H13" i="7"/>
  <c r="H111" i="7"/>
  <c r="I238" i="7"/>
  <c r="H144" i="7"/>
  <c r="I111" i="7"/>
  <c r="H64" i="7"/>
  <c r="H59" i="7"/>
  <c r="H39" i="7"/>
  <c r="I69" i="7"/>
  <c r="H69" i="7"/>
  <c r="F355" i="7" l="1"/>
  <c r="H258" i="7"/>
  <c r="G103" i="3" l="1"/>
  <c r="F40" i="10"/>
  <c r="F39" i="10"/>
  <c r="H102" i="3" l="1"/>
  <c r="G102" i="3"/>
  <c r="J16" i="10"/>
  <c r="G93" i="3" l="1"/>
  <c r="F17" i="5"/>
  <c r="E17" i="5"/>
  <c r="F16" i="5"/>
  <c r="E16" i="5"/>
  <c r="F15" i="5"/>
  <c r="E15" i="5"/>
  <c r="F55" i="8"/>
  <c r="E55" i="8"/>
  <c r="F53" i="8"/>
  <c r="E53" i="8"/>
  <c r="F51" i="8"/>
  <c r="E51" i="8"/>
  <c r="F50" i="8"/>
  <c r="E50" i="8"/>
  <c r="F48" i="8"/>
  <c r="E48" i="8"/>
  <c r="F47" i="8"/>
  <c r="E47" i="8"/>
  <c r="F45" i="8"/>
  <c r="E45" i="8"/>
  <c r="F43" i="8"/>
  <c r="E43" i="8"/>
  <c r="F33" i="8"/>
  <c r="E33" i="8"/>
  <c r="F30" i="8"/>
  <c r="E30" i="8"/>
  <c r="F26" i="8"/>
  <c r="E26" i="8"/>
  <c r="F25" i="8"/>
  <c r="E25" i="8"/>
  <c r="F22" i="8"/>
  <c r="E22" i="8"/>
  <c r="F21" i="8"/>
  <c r="E21" i="8"/>
  <c r="F18" i="8"/>
  <c r="E18" i="8"/>
  <c r="F15" i="8"/>
  <c r="E15" i="8"/>
  <c r="G101" i="3"/>
  <c r="G100" i="3"/>
  <c r="G97" i="3"/>
  <c r="G90" i="3"/>
  <c r="G89" i="3"/>
  <c r="G87" i="3"/>
  <c r="G86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1" i="3"/>
  <c r="G60" i="3"/>
  <c r="G59" i="3"/>
  <c r="G58" i="3"/>
  <c r="G57" i="3"/>
  <c r="G17" i="3"/>
  <c r="D14" i="5"/>
  <c r="F14" i="5" s="1"/>
  <c r="C14" i="5"/>
  <c r="C13" i="5"/>
  <c r="D54" i="8"/>
  <c r="C54" i="8"/>
  <c r="D52" i="8"/>
  <c r="C52" i="8"/>
  <c r="D49" i="8"/>
  <c r="C49" i="8"/>
  <c r="D46" i="8"/>
  <c r="C46" i="8"/>
  <c r="D44" i="8"/>
  <c r="C44" i="8"/>
  <c r="D42" i="8"/>
  <c r="C42" i="8"/>
  <c r="D41" i="8"/>
  <c r="C41" i="8"/>
  <c r="D32" i="8"/>
  <c r="C32" i="8"/>
  <c r="D29" i="8"/>
  <c r="C29" i="8"/>
  <c r="D24" i="8"/>
  <c r="C24" i="8"/>
  <c r="D20" i="8"/>
  <c r="C20" i="8"/>
  <c r="D17" i="8"/>
  <c r="C17" i="8"/>
  <c r="D14" i="8"/>
  <c r="C14" i="8"/>
  <c r="C13" i="8" s="1"/>
  <c r="F94" i="3"/>
  <c r="E33" i="3"/>
  <c r="E94" i="3" l="1"/>
  <c r="H94" i="3" s="1"/>
  <c r="F42" i="8"/>
  <c r="F24" i="8"/>
  <c r="F20" i="8"/>
  <c r="F17" i="8"/>
  <c r="F14" i="8"/>
  <c r="E55" i="3"/>
  <c r="E54" i="3" s="1"/>
  <c r="E15" i="3"/>
  <c r="F15" i="3"/>
  <c r="D13" i="5"/>
  <c r="F13" i="5" s="1"/>
  <c r="F54" i="8"/>
  <c r="F55" i="3"/>
  <c r="F54" i="3" s="1"/>
  <c r="F41" i="8"/>
  <c r="F52" i="8"/>
  <c r="F49" i="8"/>
  <c r="F46" i="8"/>
  <c r="F44" i="8"/>
  <c r="F32" i="8"/>
  <c r="F29" i="8"/>
  <c r="D13" i="8"/>
  <c r="G91" i="3"/>
  <c r="H91" i="3"/>
  <c r="H16" i="3"/>
  <c r="H21" i="3"/>
  <c r="H23" i="3"/>
  <c r="H25" i="3"/>
  <c r="H30" i="3"/>
  <c r="H33" i="3"/>
  <c r="H34" i="3"/>
  <c r="H56" i="3"/>
  <c r="H62" i="3"/>
  <c r="H85" i="3"/>
  <c r="H88" i="3"/>
  <c r="F37" i="10"/>
  <c r="G24" i="10"/>
  <c r="G14" i="10"/>
  <c r="G11" i="10"/>
  <c r="H24" i="10"/>
  <c r="H14" i="10"/>
  <c r="H11" i="10"/>
  <c r="I16" i="10"/>
  <c r="J15" i="10"/>
  <c r="I15" i="10"/>
  <c r="J13" i="10"/>
  <c r="I13" i="10"/>
  <c r="J12" i="10"/>
  <c r="I12" i="10"/>
  <c r="H95" i="3" l="1"/>
  <c r="F14" i="3"/>
  <c r="E14" i="3"/>
  <c r="H54" i="3"/>
  <c r="I354" i="7"/>
  <c r="H55" i="3"/>
  <c r="F13" i="8"/>
  <c r="H15" i="3"/>
  <c r="J11" i="10"/>
  <c r="G17" i="10"/>
  <c r="H17" i="10"/>
  <c r="H31" i="10" s="1"/>
  <c r="H14" i="3" l="1"/>
  <c r="J17" i="10"/>
  <c r="I355" i="7" l="1"/>
  <c r="I353" i="7"/>
  <c r="B46" i="8" l="1"/>
  <c r="E46" i="8" s="1"/>
  <c r="B20" i="8"/>
  <c r="E20" i="8" s="1"/>
  <c r="B32" i="8"/>
  <c r="E32" i="8" s="1"/>
  <c r="B29" i="8"/>
  <c r="E29" i="8" s="1"/>
  <c r="B24" i="8"/>
  <c r="B17" i="8"/>
  <c r="E17" i="8" s="1"/>
  <c r="B14" i="8"/>
  <c r="B54" i="8"/>
  <c r="E54" i="8" s="1"/>
  <c r="B52" i="8"/>
  <c r="E52" i="8" s="1"/>
  <c r="B49" i="8"/>
  <c r="E49" i="8" s="1"/>
  <c r="B44" i="8"/>
  <c r="E44" i="8" s="1"/>
  <c r="B42" i="8"/>
  <c r="E24" i="8" l="1"/>
  <c r="B13" i="8"/>
  <c r="E13" i="8" s="1"/>
  <c r="E14" i="8"/>
  <c r="B41" i="8"/>
  <c r="E41" i="8" s="1"/>
  <c r="E42" i="8"/>
  <c r="H353" i="7" l="1"/>
  <c r="H354" i="7"/>
  <c r="B14" i="5"/>
  <c r="E14" i="5" s="1"/>
  <c r="E355" i="7" l="1"/>
  <c r="H355" i="7" s="1"/>
  <c r="B13" i="5"/>
  <c r="E13" i="5" s="1"/>
  <c r="D94" i="3"/>
  <c r="G23" i="3"/>
  <c r="G88" i="3"/>
  <c r="G85" i="3"/>
  <c r="G62" i="3"/>
  <c r="G30" i="3"/>
  <c r="G25" i="3"/>
  <c r="G21" i="3"/>
  <c r="G40" i="10"/>
  <c r="I37" i="10" s="1"/>
  <c r="F24" i="10"/>
  <c r="F14" i="10"/>
  <c r="F11" i="10"/>
  <c r="I11" i="10" s="1"/>
  <c r="G56" i="3" l="1"/>
  <c r="D55" i="3"/>
  <c r="G94" i="3"/>
  <c r="G95" i="3"/>
  <c r="G33" i="3"/>
  <c r="G34" i="3"/>
  <c r="D15" i="3"/>
  <c r="G16" i="3"/>
  <c r="J37" i="10"/>
  <c r="F17" i="10"/>
  <c r="J14" i="10"/>
  <c r="I14" i="10"/>
  <c r="D14" i="3" l="1"/>
  <c r="G14" i="3" s="1"/>
  <c r="F31" i="10"/>
  <c r="D54" i="3"/>
  <c r="G55" i="3"/>
  <c r="G15" i="3"/>
  <c r="I17" i="10"/>
  <c r="F32" i="10" l="1"/>
  <c r="G54" i="3"/>
</calcChain>
</file>

<file path=xl/sharedStrings.xml><?xml version="1.0" encoding="utf-8"?>
<sst xmlns="http://schemas.openxmlformats.org/spreadsheetml/2006/main" count="749" uniqueCount="235">
  <si>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</si>
  <si>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</si>
  <si>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</si>
  <si>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</si>
  <si>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</si>
  <si>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</si>
  <si>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</si>
  <si>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</si>
  <si>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</si>
  <si>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</si>
  <si>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</si>
  <si>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</si>
  <si>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</si>
  <si>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</si>
  <si>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</si>
  <si>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</si>
  <si>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</si>
  <si>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</si>
  <si>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</si>
  <si>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</si>
  <si>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</si>
  <si>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</si>
  <si>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NAZIV PROGRAMA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</si>
  <si>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</si>
  <si>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</si>
  <si>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</si>
  <si>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</si>
  <si>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</si>
  <si>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</si>
  <si>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</si>
  <si>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</si>
  <si>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</si>
  <si>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</si>
  <si>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</si>
  <si>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</si>
  <si>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</si>
  <si>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</si>
  <si>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</si>
  <si>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</si>
  <si>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</si>
  <si>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</si>
  <si>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</si>
  <si>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</si>
  <si>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</si>
  <si>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</si>
  <si>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</si>
  <si>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</si>
  <si>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</si>
  <si>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</si>
  <si>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</si>
  <si>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</si>
  <si>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</si>
  <si>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</si>
  <si>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</si>
  <si>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</si>
  <si>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</si>
  <si>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</si>
  <si>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</si>
  <si>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</si>
  <si>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</si>
  <si>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</si>
  <si>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Predsjednik Školskog odbora:</t>
  </si>
  <si>
    <t xml:space="preserve"> </t>
  </si>
  <si>
    <t>Ravnatelj:</t>
  </si>
  <si>
    <t>Milan Đurić</t>
  </si>
  <si>
    <t>Ivica Paić, prof.</t>
  </si>
  <si>
    <t>Kapitalne pomoći proračunskim korisnicma iz proračuna koji im nije nadležan</t>
  </si>
  <si>
    <t>Tekuće pomoći temeljem prijenosa EU sredstava</t>
  </si>
  <si>
    <t>Kapitalne pomoći temeljem prijenosa EU sredstava</t>
  </si>
  <si>
    <t>Prihodi od imovine</t>
  </si>
  <si>
    <t>Kamate na sred. po viđenju</t>
  </si>
  <si>
    <t>Prihodi od upravnih i administrativnih 
pristojbi, pristojbi po posebnim propisima i naknada</t>
  </si>
  <si>
    <t>Ostali nespomenuri prihodi</t>
  </si>
  <si>
    <t>Prihodi od prodaje proizvoda i robe te pruženih usluga i prihoda od donacija</t>
  </si>
  <si>
    <t>Prihodi od prodaje proizvoda i robe</t>
  </si>
  <si>
    <t>Prihodi od pruženih usluga</t>
  </si>
  <si>
    <t>Tekuće donacije</t>
  </si>
  <si>
    <t>Kapitalne donacije</t>
  </si>
  <si>
    <t>Prihodi iz nadležnog proračuna</t>
  </si>
  <si>
    <t>Prihodi iz nadležnog proračuna za financiranje rashoda poslovanja</t>
  </si>
  <si>
    <t>Prihodi iz nadležnog proračuna za financiranje rashoda za nabavu neifnancijske imovine</t>
  </si>
  <si>
    <t>Stambeni objekti</t>
  </si>
  <si>
    <t>Plaće za redovan rad</t>
  </si>
  <si>
    <t>Plaće za prekovremeni rad</t>
  </si>
  <si>
    <t>Plaće za posebne uvjete rada</t>
  </si>
  <si>
    <t>Ostali rashodi za zaposlene</t>
  </si>
  <si>
    <t>Dobrinos za obvezno zdravstveno osiguranje</t>
  </si>
  <si>
    <t>Službena putovanja</t>
  </si>
  <si>
    <t>Naknade za prijevoz, ra rad na terenu i odvojeni život</t>
  </si>
  <si>
    <t>Stručno usavršavanje zaposlenika</t>
  </si>
  <si>
    <t>Ostale naknade troškova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</si>
  <si>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</si>
  <si>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</si>
  <si>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</si>
  <si>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</si>
  <si>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</si>
  <si>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 , radna i zaštitna odjeća i obuća</t>
  </si>
  <si>
    <t>Usluge telofona, pošte i prijevoza</t>
  </si>
  <si>
    <t>Usluge tekućeg i investicijskog održavanja</t>
  </si>
  <si>
    <t>Usluge promidžbe i informiranja</t>
  </si>
  <si>
    <t>Komunalne usluge</t>
  </si>
  <si>
    <t>Zadravstvene i veterinarske usluge</t>
  </si>
  <si>
    <t>Intelektualne i osobne usluge</t>
  </si>
  <si>
    <t>Računalne usluge</t>
  </si>
  <si>
    <t>Ostale usluge</t>
  </si>
  <si>
    <t>Naknade za rad predstavničkih i izvršnih tijela, povjerenstava i slično</t>
  </si>
  <si>
    <t>Članarine i norme</t>
  </si>
  <si>
    <t>Pristojbe i naknade</t>
  </si>
  <si>
    <t>Ostali nespomenuti rashodi poslovanja</t>
  </si>
  <si>
    <t>Financijski rashodi</t>
  </si>
  <si>
    <t>Bankarske usluge i usluge platnog prometa</t>
  </si>
  <si>
    <t>Zatezne kamate</t>
  </si>
  <si>
    <t>Naknade građanima i kućanstvima na temelju osiguranja i druge naknade</t>
  </si>
  <si>
    <t>Naknade građanima i kućanstvima u novcu</t>
  </si>
  <si>
    <t>Naknade građanima i kućanstvima u naravi</t>
  </si>
  <si>
    <t>Poslovni objekti</t>
  </si>
  <si>
    <t>Uredska oprema i namještaj</t>
  </si>
  <si>
    <t>Sportska i glazbena oprema</t>
  </si>
  <si>
    <t>Uređaji, strojevi i oprema za ostale namjene</t>
  </si>
  <si>
    <t>Knjige</t>
  </si>
  <si>
    <t>09 Obrazovanje</t>
  </si>
  <si>
    <t>0912 Osnovno obrazovanje</t>
  </si>
  <si>
    <t>096 Dodatne usluge u obrazovanju</t>
  </si>
  <si>
    <t>098 Usluge obrazovanja koje nisu drugdje
svrstane</t>
  </si>
  <si>
    <t>*0050213</t>
  </si>
  <si>
    <t>OSNOVNA ŠKOLA NEDELIŠĆE</t>
  </si>
  <si>
    <t>ŠKOLSTVO  1013</t>
  </si>
  <si>
    <t>Aktivnost 1013A101301</t>
  </si>
  <si>
    <t>DECENTRALIZIRANJE FUNKCIJE OSNOVNE ŠKOLE</t>
  </si>
  <si>
    <t>Izvor financiranja 44</t>
  </si>
  <si>
    <t>Decentralizirana sredstva</t>
  </si>
  <si>
    <t>Aktivnost 1013A1001304</t>
  </si>
  <si>
    <t>ŠKOLSKA NATJECANJA</t>
  </si>
  <si>
    <t>Izvor financiranja 11</t>
  </si>
  <si>
    <t>Opći prihodi i primici</t>
  </si>
  <si>
    <t>Naknade za rad predstavničkih i izvršnih tijela, povjerenstava i sl.</t>
  </si>
  <si>
    <t>Aktivnost 1013A101330</t>
  </si>
  <si>
    <t>PROJEKT "E-ŠKOLE"</t>
  </si>
  <si>
    <t>Aktivnost 1013A101343</t>
  </si>
  <si>
    <t>Aktivnost 1001T100115</t>
  </si>
  <si>
    <t>PROJEKT "ŠKOLSKA SHEMA"</t>
  </si>
  <si>
    <t>Izvor financiranja 51</t>
  </si>
  <si>
    <t xml:space="preserve">Pomoći EU </t>
  </si>
  <si>
    <t>Aktivnost 1001T100103</t>
  </si>
  <si>
    <t>PROJEKT "ŠKOLSKI OBROCI SVIMA"</t>
  </si>
  <si>
    <t>Aktivnost 1001T100117</t>
  </si>
  <si>
    <t>PROJEKT "ŠKOLE JEDNAKIH MOGUĆNOSTI"</t>
  </si>
  <si>
    <t>Opći prihodi i primici  (10%)</t>
  </si>
  <si>
    <t>Pomoći EU (90%)</t>
  </si>
  <si>
    <t>Aktivnost 1013A101319</t>
  </si>
  <si>
    <t>Izvor financiranja 52</t>
  </si>
  <si>
    <t>Ostale pomoći</t>
  </si>
  <si>
    <t>Aktivnost 1013A101314</t>
  </si>
  <si>
    <t>OSTALI IZDACI ZA OSNOVNE ŠKOLE</t>
  </si>
  <si>
    <t>Izvor financiranja 31</t>
  </si>
  <si>
    <t>Vlastiti prihodi</t>
  </si>
  <si>
    <t>Izvor financiranja 43</t>
  </si>
  <si>
    <t>Ostali prihodi za posebne namjene</t>
  </si>
  <si>
    <t>OSTALI IZDACI ZA OSNOVNE ŠKOLE - MZO</t>
  </si>
  <si>
    <t>Ostale pomoći - MZO</t>
  </si>
  <si>
    <t>OSTALI IZDACI ZA OSNOVNE ŠKOLE - 
PRODUŽENI BORAVAK</t>
  </si>
  <si>
    <t xml:space="preserve">Ostale pomoći </t>
  </si>
  <si>
    <t>Izvor financiranja 61</t>
  </si>
  <si>
    <t>Donacije</t>
  </si>
  <si>
    <t>Izvor financiranja 71</t>
  </si>
  <si>
    <t>Aktivnost 1013K101301</t>
  </si>
  <si>
    <t>ENERGETSKA OBNOVA PŠ DUNJKOVEC</t>
  </si>
  <si>
    <t>Pomoći EU</t>
  </si>
  <si>
    <t>Pomoći</t>
  </si>
  <si>
    <t xml:space="preserve">   31 Vlastiti prihodi</t>
  </si>
  <si>
    <t xml:space="preserve">   11 Opći prihodi i primici</t>
  </si>
  <si>
    <t xml:space="preserve">   43 Ostali prihodi za posebne namjene</t>
  </si>
  <si>
    <t xml:space="preserve">   52 Ostale pomoći</t>
  </si>
  <si>
    <t xml:space="preserve">   51  Pomoći EU</t>
  </si>
  <si>
    <t>6 Donacije</t>
  </si>
  <si>
    <t xml:space="preserve">   61 Donacije</t>
  </si>
  <si>
    <t>7 Prihodi od nefinancijske imovine i nadoknade šteta s osnova osiguranja</t>
  </si>
  <si>
    <t xml:space="preserve">   44 Decentralizirana sredstva</t>
  </si>
  <si>
    <t xml:space="preserve">   71 Prihodi od nefinancijske imovine i nadoknade         šteta s osnova osiguranja</t>
  </si>
  <si>
    <t>Indeks</t>
  </si>
  <si>
    <t>Ostali rashodi</t>
  </si>
  <si>
    <t>Tekuće donacije u naravi</t>
  </si>
  <si>
    <t>7 Prihodi od nefinancijske imovine i nadoknade  šteta s osnova osiguranja</t>
  </si>
  <si>
    <t>5=4/2*100</t>
  </si>
  <si>
    <t>6=4/3*100</t>
  </si>
  <si>
    <t>Plan 2024.</t>
  </si>
  <si>
    <t xml:space="preserve">   71 Prihodi od nefinancijske imovine i nadoknade            šteta s osnova osiguranja</t>
  </si>
  <si>
    <t>Sveukupni rashodi</t>
  </si>
  <si>
    <t>Razred 3</t>
  </si>
  <si>
    <t>Razred 4</t>
  </si>
  <si>
    <t>Ukupno 3+4</t>
  </si>
  <si>
    <t xml:space="preserve">   91 Opći prihodi i primici - višak/manjak</t>
  </si>
  <si>
    <t xml:space="preserve">   93 Vlastiti prihodi - višak/manjak</t>
  </si>
  <si>
    <t xml:space="preserve">   951  Pomoći EU - višak/manjak</t>
  </si>
  <si>
    <t xml:space="preserve">   952 Ostale pomoći - višak/manjak</t>
  </si>
  <si>
    <t xml:space="preserve">   96 Donacije - višak/manjak</t>
  </si>
  <si>
    <t>Tekuće pomoći proračunskim korisnicima iz proračuna koji im nije nadležan</t>
  </si>
  <si>
    <t>Naknade za prijevoz,  rad na terenu i odvojeni život</t>
  </si>
  <si>
    <t xml:space="preserve">  IZVJEŠTAJ  O IZVRŠENJU FINANCIJSKOG PLANA ZA 2024. GODINU</t>
  </si>
  <si>
    <t xml:space="preserve"> IZVJEŠTAJ  O IZVRŠENJU FINANCIJSKOG PLANA ZA 2024. GODINU</t>
  </si>
  <si>
    <t>Izvršenje 
2023.</t>
  </si>
  <si>
    <t>Izvršenje 
2024.</t>
  </si>
  <si>
    <t>Rashodi za dodatna ulaganja na nefinancijskoj imovini</t>
  </si>
  <si>
    <t>Dodatna ulaganja na nefinancijskoj imovini</t>
  </si>
  <si>
    <t xml:space="preserve">   943 Ostali prihodi za posebne namjene - višak/manjak</t>
  </si>
  <si>
    <t xml:space="preserve">   944 Ostali prihodi za posebne namjene - višak/manjak</t>
  </si>
  <si>
    <t>Izvor</t>
  </si>
  <si>
    <t>4=3/1*100</t>
  </si>
  <si>
    <t>5=3/2*100</t>
  </si>
  <si>
    <t>GRAĐANSKI ODGOJ</t>
  </si>
  <si>
    <t>ASISTENT U NASTAVI (SUFINANCIRANJE)</t>
  </si>
  <si>
    <t>Usluge telefona, pošte i prijevoza</t>
  </si>
  <si>
    <t>Dodatna ulaganja na građevinskim objektima</t>
  </si>
  <si>
    <t>Naknade i pristojbe</t>
  </si>
  <si>
    <t>IZRADA PROJEKTNE DOKUMENTACIJE ZA DVORANU  PŠ DUNJKOVEC</t>
  </si>
  <si>
    <t xml:space="preserve">ENERGETSKI CERTIFIKAT  PŠ PUŠĆINE </t>
  </si>
  <si>
    <t>1. IZRADA PROJEKTNO-TEHNIČKE DOKUMENTACIJE ZA IZGRADNJU NOVE  ENERGETSKI UČINKOVITE ZGRADE OSNOVNE ŠKOLE  NEDELIŠĆE</t>
  </si>
  <si>
    <t>2. USLUGA PRIPREME POSTUPKA JAVNE NABAVE ZA IZVOĐENJE RADOVA NA IZGRADNJI NOVE ENERGETSKI UČINKOVITE ZGRADE OSNOVNE ŠKOLE NEDELIŠĆE</t>
  </si>
  <si>
    <t>3. USLUGA REVIDENTA ZA KONTROLU GLAVNOG PROJEKTA ZA IZGRADNJU NOVE ENERGETSKI UČINKOVITE ZGRADE OSNOVNE ŠKOLE NEDELIŠĆE</t>
  </si>
  <si>
    <t>Oprema za održavanje i zaštitu</t>
  </si>
  <si>
    <t>Tekuće donacije u novcu</t>
  </si>
  <si>
    <t>Aktivnost 1013A101344</t>
  </si>
  <si>
    <t>Aktivnost 1013K101305</t>
  </si>
  <si>
    <t>IZVRŠENJE KORIŠTENJA PRENESENOG REZULTATA - VIŠAK PRIHODA</t>
  </si>
  <si>
    <t>Višak prihoda</t>
  </si>
  <si>
    <t>Rezultat poslovanja</t>
  </si>
  <si>
    <t>Višak/manjak prihoda</t>
  </si>
  <si>
    <t xml:space="preserve">  '91 Prenešeni višak manjak iz 2024.</t>
  </si>
  <si>
    <t xml:space="preserve">  '93 Prenešeni višak manjak iz 2024.</t>
  </si>
  <si>
    <t xml:space="preserve">  '951 Prenešeni višak manjak iz 2024.</t>
  </si>
  <si>
    <t xml:space="preserve">  '952 Prenešeni višak manjak iz 2024.</t>
  </si>
  <si>
    <t xml:space="preserve">  '96 Prenešeni višak manjak iz 2024.</t>
  </si>
  <si>
    <t xml:space="preserve">  '97 Prenešeni višak manjak iz 2024.</t>
  </si>
  <si>
    <t xml:space="preserve">  '943 Prenešeni višak manjak iz 2024.</t>
  </si>
  <si>
    <t>U Nedelišću,  25. siječnja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</si>
</sst>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7" x14ac:knownFonts="1">
    <font>
      <sz val="11"/>
      <color theme="1"/>
      <name val="Calibri"/>
      <family val="2"/>
      <charset val="238"/>
      <scheme val="minor"/>
    </font>
    <font>
      <i/>
      <sz val="9"/>
      <color rgb="FFFF0000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2"/>
      <color rgb="FFFF0000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b/>
      <sz val="14"/>
      <name val="Calibri Light"/>
      <family val="2"/>
      <charset val="238"/>
      <scheme val="major"/>
    </font>
    <font>
      <b/>
      <sz val="14"/>
      <color rgb="FFFF0000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12"/>
      <color rgb="FFFF0000"/>
      <name val="Calibri Light"/>
      <family val="2"/>
      <charset val="238"/>
      <scheme val="major"/>
    </font>
    <font>
      <i/>
      <sz val="8"/>
      <name val="Calibri Light"/>
      <family val="2"/>
      <charset val="238"/>
      <scheme val="major"/>
    </font>
    <font>
      <i/>
      <sz val="11"/>
      <color rgb="FFFF0000"/>
      <name val="Calibri Light"/>
      <family val="2"/>
      <charset val="238"/>
      <scheme val="major"/>
    </font>
    <font>
      <i/>
      <sz val="11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i/>
      <sz val="9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4"/>
      <color rgb="FFFF0000"/>
      <name val="Calibri Light"/>
      <family val="2"/>
      <charset val="238"/>
      <scheme val="major"/>
    </font>
    <font>
      <b/>
      <i/>
      <sz val="8"/>
      <name val="Calibri Light"/>
      <family val="2"/>
      <charset val="238"/>
      <scheme val="major"/>
    </font>
    <font>
      <b/>
      <i/>
      <sz val="7"/>
      <name val="Calibri Light"/>
      <family val="2"/>
      <charset val="238"/>
      <scheme val="major"/>
    </font>
    <font>
      <b/>
      <i/>
      <sz val="9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8" fillId="0" borderId="0" xfId="0" applyFont="1"/>
    <xf numFmtId="4" fontId="9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/>
    </xf>
    <xf numFmtId="4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4" fontId="13" fillId="0" borderId="0" xfId="0" applyNumberFormat="1" applyFont="1"/>
    <xf numFmtId="4" fontId="14" fillId="0" borderId="0" xfId="0" applyNumberFormat="1" applyFont="1"/>
    <xf numFmtId="4" fontId="7" fillId="0" borderId="0" xfId="0" applyNumberFormat="1" applyFont="1" applyAlignment="1">
      <alignment wrapText="1"/>
    </xf>
    <xf numFmtId="4" fontId="15" fillId="0" borderId="0" xfId="0" applyNumberFormat="1" applyFont="1" applyAlignment="1">
      <alignment wrapText="1"/>
    </xf>
    <xf numFmtId="4" fontId="11" fillId="4" borderId="1" xfId="0" quotePrefix="1" applyNumberFormat="1" applyFont="1" applyFill="1" applyBorder="1" applyAlignment="1">
      <alignment horizontal="right"/>
    </xf>
    <xf numFmtId="4" fontId="11" fillId="3" borderId="1" xfId="0" quotePrefix="1" applyNumberFormat="1" applyFont="1" applyFill="1" applyBorder="1" applyAlignment="1">
      <alignment horizontal="right"/>
    </xf>
    <xf numFmtId="4" fontId="8" fillId="0" borderId="0" xfId="0" applyNumberFormat="1" applyFont="1"/>
    <xf numFmtId="4" fontId="4" fillId="0" borderId="0" xfId="0" applyNumberFormat="1" applyFont="1"/>
    <xf numFmtId="164" fontId="16" fillId="0" borderId="0" xfId="0" applyNumberFormat="1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4" fontId="11" fillId="4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4" fontId="11" fillId="0" borderId="4" xfId="0" applyNumberFormat="1" applyFont="1" applyFill="1" applyBorder="1" applyAlignment="1" applyProtection="1">
      <alignment horizontal="right" vertical="center" wrapText="1"/>
    </xf>
    <xf numFmtId="0" fontId="11" fillId="5" borderId="3" xfId="0" applyFont="1" applyFill="1" applyBorder="1" applyAlignment="1">
      <alignment horizontal="left" vertical="center" wrapText="1"/>
    </xf>
    <xf numFmtId="4" fontId="11" fillId="5" borderId="4" xfId="0" applyNumberFormat="1" applyFont="1" applyFill="1" applyBorder="1" applyAlignment="1">
      <alignment horizontal="right"/>
    </xf>
    <xf numFmtId="0" fontId="11" fillId="6" borderId="3" xfId="0" applyFont="1" applyFill="1" applyBorder="1" applyAlignment="1">
      <alignment horizontal="left" vertical="center" wrapText="1"/>
    </xf>
    <xf numFmtId="4" fontId="11" fillId="6" borderId="3" xfId="0" applyNumberFormat="1" applyFont="1" applyFill="1" applyBorder="1"/>
    <xf numFmtId="0" fontId="11" fillId="3" borderId="3" xfId="0" applyFont="1" applyFill="1" applyBorder="1" applyAlignment="1">
      <alignment horizontal="left" vertical="center" wrapText="1"/>
    </xf>
    <xf numFmtId="0" fontId="13" fillId="2" borderId="3" xfId="0" quotePrefix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4" fontId="13" fillId="2" borderId="4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left"/>
    </xf>
    <xf numFmtId="4" fontId="13" fillId="2" borderId="3" xfId="0" applyNumberFormat="1" applyFont="1" applyFill="1" applyBorder="1"/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13" fillId="2" borderId="3" xfId="0" applyNumberFormat="1" applyFont="1" applyFill="1" applyBorder="1" applyAlignment="1" applyProtection="1">
      <alignment vertical="center" wrapText="1"/>
    </xf>
    <xf numFmtId="0" fontId="19" fillId="2" borderId="3" xfId="0" quotePrefix="1" applyFont="1" applyFill="1" applyBorder="1" applyAlignment="1">
      <alignment horizontal="left" vertical="center"/>
    </xf>
    <xf numFmtId="4" fontId="11" fillId="2" borderId="4" xfId="0" applyNumberFormat="1" applyFont="1" applyFill="1" applyBorder="1" applyAlignment="1">
      <alignment horizontal="right"/>
    </xf>
    <xf numFmtId="0" fontId="19" fillId="2" borderId="3" xfId="0" quotePrefix="1" applyFont="1" applyFill="1" applyBorder="1" applyAlignment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4" fontId="11" fillId="6" borderId="4" xfId="0" applyNumberFormat="1" applyFont="1" applyFill="1" applyBorder="1" applyAlignment="1" applyProtection="1">
      <alignment horizontal="right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4" fontId="11" fillId="3" borderId="4" xfId="0" applyNumberFormat="1" applyFont="1" applyFill="1" applyBorder="1" applyAlignment="1" applyProtection="1">
      <alignment horizontal="right" vertical="center" wrapText="1"/>
    </xf>
    <xf numFmtId="0" fontId="20" fillId="3" borderId="3" xfId="0" applyNumberFormat="1" applyFont="1" applyFill="1" applyBorder="1" applyAlignment="1" applyProtection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4" fontId="8" fillId="6" borderId="3" xfId="0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horizontal="right"/>
    </xf>
    <xf numFmtId="0" fontId="18" fillId="2" borderId="3" xfId="0" quotePrefix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right"/>
    </xf>
    <xf numFmtId="0" fontId="18" fillId="2" borderId="3" xfId="0" applyFont="1" applyFill="1" applyBorder="1" applyAlignment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center" vertical="center" wrapText="1"/>
    </xf>
    <xf numFmtId="0" fontId="11" fillId="6" borderId="4" xfId="0" applyNumberFormat="1" applyFont="1" applyFill="1" applyBorder="1" applyAlignment="1" applyProtection="1">
      <alignment horizontal="center" vertical="center" wrapText="1"/>
    </xf>
    <xf numFmtId="0" fontId="11" fillId="6" borderId="4" xfId="0" applyNumberFormat="1" applyFont="1" applyFill="1" applyBorder="1" applyAlignment="1" applyProtection="1">
      <alignment horizontal="left" vertical="center" wrapText="1"/>
    </xf>
    <xf numFmtId="3" fontId="13" fillId="3" borderId="3" xfId="0" applyNumberFormat="1" applyFont="1" applyFill="1" applyBorder="1" applyAlignment="1">
      <alignment horizontal="right"/>
    </xf>
    <xf numFmtId="3" fontId="13" fillId="6" borderId="3" xfId="0" applyNumberFormat="1" applyFont="1" applyFill="1" applyBorder="1" applyAlignment="1">
      <alignment horizontal="right"/>
    </xf>
    <xf numFmtId="0" fontId="11" fillId="3" borderId="3" xfId="0" applyNumberFormat="1" applyFont="1" applyFill="1" applyBorder="1" applyAlignment="1" applyProtection="1">
      <alignment vertical="center" wrapText="1"/>
    </xf>
    <xf numFmtId="4" fontId="13" fillId="5" borderId="4" xfId="0" applyNumberFormat="1" applyFont="1" applyFill="1" applyBorder="1" applyAlignment="1">
      <alignment horizontal="right"/>
    </xf>
    <xf numFmtId="4" fontId="13" fillId="7" borderId="4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left" vertical="center" wrapText="1" indent="1"/>
    </xf>
    <xf numFmtId="0" fontId="13" fillId="2" borderId="4" xfId="0" applyFont="1" applyFill="1" applyBorder="1" applyAlignment="1">
      <alignment horizontal="left" vertical="center" wrapText="1" indent="1"/>
    </xf>
    <xf numFmtId="1" fontId="19" fillId="2" borderId="3" xfId="0" applyNumberFormat="1" applyFont="1" applyFill="1" applyBorder="1" applyAlignment="1">
      <alignment horizontal="center" vertical="center" wrapText="1"/>
    </xf>
    <xf numFmtId="1" fontId="17" fillId="0" borderId="0" xfId="0" applyNumberFormat="1" applyFont="1"/>
    <xf numFmtId="1" fontId="1" fillId="0" borderId="0" xfId="0" applyNumberFormat="1" applyFont="1"/>
    <xf numFmtId="1" fontId="21" fillId="2" borderId="3" xfId="0" applyNumberFormat="1" applyFont="1" applyFill="1" applyBorder="1" applyAlignment="1" applyProtection="1">
      <alignment horizontal="center" vertical="center" wrapText="1"/>
    </xf>
    <xf numFmtId="1" fontId="21" fillId="0" borderId="0" xfId="0" applyNumberFormat="1" applyFont="1"/>
    <xf numFmtId="0" fontId="11" fillId="8" borderId="4" xfId="0" applyFont="1" applyFill="1" applyBorder="1" applyAlignment="1">
      <alignment horizontal="left" vertical="center" wrapText="1"/>
    </xf>
    <xf numFmtId="4" fontId="11" fillId="8" borderId="4" xfId="0" applyNumberFormat="1" applyFont="1" applyFill="1" applyBorder="1" applyAlignment="1">
      <alignment horizontal="right"/>
    </xf>
    <xf numFmtId="0" fontId="11" fillId="8" borderId="1" xfId="0" applyFont="1" applyFill="1" applyBorder="1" applyAlignment="1">
      <alignment horizontal="left" vertical="center" wrapText="1" indent="1"/>
    </xf>
    <xf numFmtId="0" fontId="11" fillId="8" borderId="2" xfId="0" applyFont="1" applyFill="1" applyBorder="1" applyAlignment="1">
      <alignment horizontal="left" vertical="center" wrapText="1" indent="1"/>
    </xf>
    <xf numFmtId="0" fontId="11" fillId="8" borderId="4" xfId="0" applyFont="1" applyFill="1" applyBorder="1" applyAlignment="1">
      <alignment horizontal="left" vertical="center" wrapText="1" indent="1"/>
    </xf>
    <xf numFmtId="0" fontId="22" fillId="0" borderId="0" xfId="0" applyFont="1"/>
    <xf numFmtId="164" fontId="8" fillId="0" borderId="0" xfId="0" applyNumberFormat="1" applyFont="1"/>
    <xf numFmtId="4" fontId="18" fillId="0" borderId="3" xfId="0" applyNumberFormat="1" applyFont="1" applyBorder="1" applyAlignment="1">
      <alignment horizontal="right"/>
    </xf>
    <xf numFmtId="4" fontId="13" fillId="2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13" fillId="3" borderId="2" xfId="0" applyFont="1" applyFill="1" applyBorder="1" applyAlignment="1">
      <alignment vertical="center"/>
    </xf>
    <xf numFmtId="1" fontId="21" fillId="2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wrapText="1"/>
    </xf>
    <xf numFmtId="0" fontId="12" fillId="0" borderId="2" xfId="0" quotePrefix="1" applyFont="1" applyBorder="1" applyAlignment="1">
      <alignment horizontal="left" wrapText="1"/>
    </xf>
    <xf numFmtId="0" fontId="12" fillId="0" borderId="2" xfId="0" quotePrefix="1" applyFont="1" applyBorder="1" applyAlignment="1">
      <alignment horizontal="center" wrapText="1"/>
    </xf>
    <xf numFmtId="0" fontId="12" fillId="0" borderId="2" xfId="0" quotePrefix="1" applyFont="1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164" fontId="2" fillId="0" borderId="0" xfId="0" applyNumberFormat="1" applyFont="1"/>
    <xf numFmtId="164" fontId="16" fillId="0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3" fontId="25" fillId="2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 indent="1"/>
    </xf>
    <xf numFmtId="0" fontId="11" fillId="6" borderId="2" xfId="0" applyFont="1" applyFill="1" applyBorder="1" applyAlignment="1">
      <alignment horizontal="left" vertical="center" wrapText="1" indent="1"/>
    </xf>
    <xf numFmtId="0" fontId="11" fillId="6" borderId="4" xfId="0" applyFont="1" applyFill="1" applyBorder="1" applyAlignment="1">
      <alignment horizontal="left" vertical="center" wrapText="1" indent="1"/>
    </xf>
    <xf numFmtId="4" fontId="11" fillId="6" borderId="4" xfId="0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horizontal="left" vertical="center" wrapText="1"/>
    </xf>
    <xf numFmtId="164" fontId="16" fillId="0" borderId="0" xfId="0" applyNumberFormat="1" applyFont="1" applyAlignment="1">
      <alignment horizontal="right"/>
    </xf>
    <xf numFmtId="164" fontId="16" fillId="0" borderId="0" xfId="0" applyNumberFormat="1" applyFont="1" applyFill="1" applyBorder="1" applyAlignment="1" applyProtection="1">
      <alignment horizontal="right" vertical="center" wrapText="1"/>
    </xf>
    <xf numFmtId="164" fontId="16" fillId="4" borderId="3" xfId="0" applyNumberFormat="1" applyFont="1" applyFill="1" applyBorder="1" applyAlignment="1" applyProtection="1">
      <alignment horizontal="right" vertical="center" wrapText="1"/>
    </xf>
    <xf numFmtId="1" fontId="21" fillId="2" borderId="3" xfId="0" applyNumberFormat="1" applyFont="1" applyFill="1" applyBorder="1" applyAlignment="1">
      <alignment horizontal="center" vertical="center" wrapText="1"/>
    </xf>
    <xf numFmtId="164" fontId="16" fillId="6" borderId="3" xfId="0" applyNumberFormat="1" applyFont="1" applyFill="1" applyBorder="1" applyAlignment="1" applyProtection="1">
      <alignment horizontal="right" vertical="center" wrapText="1"/>
    </xf>
    <xf numFmtId="164" fontId="16" fillId="3" borderId="3" xfId="0" applyNumberFormat="1" applyFont="1" applyFill="1" applyBorder="1" applyAlignment="1">
      <alignment horizontal="right"/>
    </xf>
    <xf numFmtId="164" fontId="16" fillId="2" borderId="3" xfId="0" applyNumberFormat="1" applyFont="1" applyFill="1" applyBorder="1" applyAlignment="1">
      <alignment horizontal="right"/>
    </xf>
    <xf numFmtId="164" fontId="24" fillId="4" borderId="3" xfId="0" applyNumberFormat="1" applyFont="1" applyFill="1" applyBorder="1" applyAlignment="1" applyProtection="1">
      <alignment horizontal="center" vertical="center" wrapText="1"/>
    </xf>
    <xf numFmtId="164" fontId="16" fillId="6" borderId="3" xfId="0" applyNumberFormat="1" applyFont="1" applyFill="1" applyBorder="1" applyAlignment="1">
      <alignment horizontal="right"/>
    </xf>
    <xf numFmtId="164" fontId="16" fillId="3" borderId="3" xfId="0" applyNumberFormat="1" applyFont="1" applyFill="1" applyBorder="1" applyAlignment="1" applyProtection="1">
      <alignment horizontal="right" vertical="center" wrapText="1"/>
    </xf>
    <xf numFmtId="164" fontId="16" fillId="0" borderId="3" xfId="0" applyNumberFormat="1" applyFont="1" applyFill="1" applyBorder="1" applyAlignment="1" applyProtection="1">
      <alignment horizontal="right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22" fillId="0" borderId="0" xfId="0" applyNumberFormat="1" applyFont="1"/>
    <xf numFmtId="1" fontId="21" fillId="2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/>
    </xf>
    <xf numFmtId="0" fontId="16" fillId="0" borderId="0" xfId="0" applyFont="1"/>
    <xf numFmtId="0" fontId="13" fillId="2" borderId="0" xfId="0" quotePrefix="1" applyFont="1" applyFill="1" applyBorder="1" applyAlignment="1">
      <alignment horizontal="left" vertical="center"/>
    </xf>
    <xf numFmtId="164" fontId="16" fillId="5" borderId="4" xfId="0" applyNumberFormat="1" applyFont="1" applyFill="1" applyBorder="1" applyAlignment="1">
      <alignment horizontal="right"/>
    </xf>
    <xf numFmtId="164" fontId="16" fillId="6" borderId="3" xfId="0" applyNumberFormat="1" applyFont="1" applyFill="1" applyBorder="1"/>
    <xf numFmtId="3" fontId="19" fillId="2" borderId="3" xfId="0" quotePrefix="1" applyNumberFormat="1" applyFont="1" applyFill="1" applyBorder="1" applyAlignment="1">
      <alignment horizontal="left" vertical="center"/>
    </xf>
    <xf numFmtId="3" fontId="19" fillId="2" borderId="3" xfId="0" quotePrefix="1" applyNumberFormat="1" applyFont="1" applyFill="1" applyBorder="1" applyAlignment="1">
      <alignment horizontal="left" vertical="center" wrapText="1"/>
    </xf>
    <xf numFmtId="4" fontId="19" fillId="2" borderId="4" xfId="0" applyNumberFormat="1" applyFont="1" applyFill="1" applyBorder="1" applyAlignment="1">
      <alignment horizontal="right"/>
    </xf>
    <xf numFmtId="0" fontId="17" fillId="0" borderId="0" xfId="0" applyFont="1"/>
    <xf numFmtId="0" fontId="11" fillId="3" borderId="4" xfId="0" applyFont="1" applyFill="1" applyBorder="1" applyAlignment="1">
      <alignment horizontal="left" vertical="center" wrapText="1"/>
    </xf>
    <xf numFmtId="1" fontId="21" fillId="2" borderId="4" xfId="0" applyNumberFormat="1" applyFont="1" applyFill="1" applyBorder="1" applyAlignment="1" applyProtection="1">
      <alignment horizontal="center" vertical="center" wrapText="1"/>
    </xf>
    <xf numFmtId="0" fontId="19" fillId="7" borderId="4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164" fontId="26" fillId="2" borderId="3" xfId="0" applyNumberFormat="1" applyFont="1" applyFill="1" applyBorder="1" applyAlignment="1">
      <alignment horizontal="center" vertical="center" wrapText="1"/>
    </xf>
    <xf numFmtId="164" fontId="21" fillId="2" borderId="3" xfId="0" applyNumberFormat="1" applyFont="1" applyFill="1" applyBorder="1" applyAlignment="1">
      <alignment horizontal="center" vertical="center" wrapText="1"/>
    </xf>
    <xf numFmtId="164" fontId="21" fillId="3" borderId="3" xfId="0" applyNumberFormat="1" applyFont="1" applyFill="1" applyBorder="1" applyAlignment="1">
      <alignment horizontal="right"/>
    </xf>
    <xf numFmtId="164" fontId="21" fillId="2" borderId="3" xfId="0" applyNumberFormat="1" applyFont="1" applyFill="1" applyBorder="1" applyAlignment="1">
      <alignment horizontal="right"/>
    </xf>
    <xf numFmtId="164" fontId="16" fillId="4" borderId="3" xfId="0" applyNumberFormat="1" applyFont="1" applyFill="1" applyBorder="1" applyAlignment="1">
      <alignment horizontal="right" wrapText="1"/>
    </xf>
    <xf numFmtId="164" fontId="24" fillId="4" borderId="4" xfId="0" applyNumberFormat="1" applyFont="1" applyFill="1" applyBorder="1" applyAlignment="1" applyProtection="1">
      <alignment horizontal="center" vertical="center" wrapText="1"/>
    </xf>
    <xf numFmtId="164" fontId="16" fillId="0" borderId="4" xfId="0" applyNumberFormat="1" applyFont="1" applyFill="1" applyBorder="1" applyAlignment="1" applyProtection="1">
      <alignment horizontal="right" vertical="center" wrapText="1"/>
    </xf>
    <xf numFmtId="164" fontId="16" fillId="2" borderId="4" xfId="0" applyNumberFormat="1" applyFont="1" applyFill="1" applyBorder="1" applyAlignment="1">
      <alignment horizontal="right"/>
    </xf>
    <xf numFmtId="164" fontId="16" fillId="2" borderId="0" xfId="0" applyNumberFormat="1" applyFont="1" applyFill="1" applyBorder="1" applyAlignment="1">
      <alignment horizontal="right"/>
    </xf>
    <xf numFmtId="164" fontId="24" fillId="4" borderId="4" xfId="0" applyNumberFormat="1" applyFont="1" applyFill="1" applyBorder="1" applyAlignment="1">
      <alignment horizontal="center" vertical="center" wrapText="1"/>
    </xf>
    <xf numFmtId="164" fontId="16" fillId="2" borderId="4" xfId="0" applyNumberFormat="1" applyFont="1" applyFill="1" applyBorder="1" applyAlignment="1">
      <alignment horizontal="right" vertical="center" wrapText="1"/>
    </xf>
    <xf numFmtId="164" fontId="16" fillId="2" borderId="3" xfId="0" applyNumberFormat="1" applyFont="1" applyFill="1" applyBorder="1"/>
    <xf numFmtId="164" fontId="16" fillId="6" borderId="4" xfId="0" applyNumberFormat="1" applyFont="1" applyFill="1" applyBorder="1" applyAlignment="1" applyProtection="1">
      <alignment horizontal="right" vertical="center" wrapText="1"/>
    </xf>
    <xf numFmtId="164" fontId="16" fillId="3" borderId="4" xfId="0" applyNumberFormat="1" applyFont="1" applyFill="1" applyBorder="1" applyAlignment="1" applyProtection="1">
      <alignment horizontal="right" vertical="center" wrapText="1"/>
    </xf>
    <xf numFmtId="164" fontId="16" fillId="4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164" fontId="25" fillId="2" borderId="4" xfId="0" applyNumberFormat="1" applyFont="1" applyFill="1" applyBorder="1" applyAlignment="1">
      <alignment horizontal="center" vertical="center" wrapText="1"/>
    </xf>
    <xf numFmtId="164" fontId="21" fillId="2" borderId="4" xfId="0" applyNumberFormat="1" applyFont="1" applyFill="1" applyBorder="1" applyAlignment="1">
      <alignment horizontal="right"/>
    </xf>
    <xf numFmtId="164" fontId="21" fillId="5" borderId="4" xfId="0" applyNumberFormat="1" applyFont="1" applyFill="1" applyBorder="1" applyAlignment="1">
      <alignment horizontal="right"/>
    </xf>
    <xf numFmtId="164" fontId="21" fillId="7" borderId="4" xfId="0" applyNumberFormat="1" applyFont="1" applyFill="1" applyBorder="1" applyAlignment="1">
      <alignment horizontal="right"/>
    </xf>
    <xf numFmtId="164" fontId="21" fillId="6" borderId="3" xfId="0" applyNumberFormat="1" applyFont="1" applyFill="1" applyBorder="1"/>
    <xf numFmtId="164" fontId="21" fillId="2" borderId="3" xfId="0" applyNumberFormat="1" applyFont="1" applyFill="1" applyBorder="1"/>
    <xf numFmtId="164" fontId="24" fillId="8" borderId="4" xfId="0" applyNumberFormat="1" applyFont="1" applyFill="1" applyBorder="1" applyAlignment="1">
      <alignment horizontal="right"/>
    </xf>
    <xf numFmtId="0" fontId="9" fillId="0" borderId="0" xfId="0" applyFont="1"/>
    <xf numFmtId="1" fontId="19" fillId="2" borderId="1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9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1" xfId="0" quotePrefix="1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1" fontId="21" fillId="2" borderId="1" xfId="0" applyNumberFormat="1" applyFont="1" applyFill="1" applyBorder="1" applyAlignment="1" applyProtection="1">
      <alignment horizontal="center" vertical="center" wrapText="1"/>
    </xf>
    <xf numFmtId="1" fontId="21" fillId="2" borderId="2" xfId="0" applyNumberFormat="1" applyFont="1" applyFill="1" applyBorder="1" applyAlignment="1" applyProtection="1">
      <alignment horizontal="center" vertical="center" wrapText="1"/>
    </xf>
    <xf numFmtId="1" fontId="21" fillId="2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19" fillId="7" borderId="4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zoomScaleNormal="100" workbookViewId="0">
      <selection activeCell="B1" sqref="B1"/>
    </sheetView>
  </sheetViews>
  <sheetFormatPr defaultColWidth="8.85546875" defaultRowHeight="15" x14ac:dyDescent="0.25"/>
  <cols>
    <col min="1" max="2" width="8.85546875" style="4"/>
    <col min="3" max="3" width="8.85546875" style="4" customWidth="1"/>
    <col min="4" max="4" width="8.85546875" style="4"/>
    <col min="5" max="5" width="32.5703125" style="4" customWidth="1"/>
    <col min="6" max="6" width="27.5703125" style="26" customWidth="1"/>
    <col min="7" max="7" width="27.7109375" style="25" customWidth="1"/>
    <col min="8" max="8" width="27.5703125" style="25" customWidth="1"/>
    <col min="9" max="10" width="8.7109375" style="98" customWidth="1"/>
    <col min="11" max="16384" width="8.85546875" style="4"/>
  </cols>
  <sheetData>
    <row r="1" spans="1:10" s="1" customFormat="1" ht="18" customHeight="1" x14ac:dyDescent="0.25">
      <c r="A1" s="1" t="s">
        <v>125</v>
      </c>
      <c r="F1" s="2"/>
      <c r="G1" s="2"/>
      <c r="H1" s="2"/>
      <c r="I1" s="116"/>
      <c r="J1" s="116"/>
    </row>
    <row r="2" spans="1:10" s="7" customFormat="1" x14ac:dyDescent="0.25">
      <c r="F2" s="25"/>
      <c r="G2" s="25"/>
      <c r="H2" s="25"/>
      <c r="I2" s="98"/>
      <c r="J2" s="98"/>
    </row>
    <row r="3" spans="1:10" s="7" customFormat="1" ht="25.5" customHeight="1" x14ac:dyDescent="0.25">
      <c r="A3" s="188" t="s">
        <v>198</v>
      </c>
      <c r="B3" s="188"/>
      <c r="C3" s="188"/>
      <c r="D3" s="188"/>
      <c r="E3" s="188"/>
      <c r="F3" s="188"/>
      <c r="G3" s="188"/>
      <c r="H3" s="188"/>
      <c r="I3" s="98"/>
      <c r="J3" s="98"/>
    </row>
    <row r="4" spans="1:10" s="7" customFormat="1" ht="10.5" customHeight="1" x14ac:dyDescent="0.25">
      <c r="A4" s="5"/>
      <c r="B4" s="5"/>
      <c r="C4" s="5"/>
      <c r="D4" s="5"/>
      <c r="E4" s="5"/>
      <c r="F4" s="6"/>
      <c r="G4" s="6"/>
      <c r="H4" s="6"/>
      <c r="I4" s="98"/>
      <c r="J4" s="98"/>
    </row>
    <row r="5" spans="1:10" s="7" customFormat="1" ht="15.75" x14ac:dyDescent="0.25">
      <c r="A5" s="188" t="s">
        <v>18</v>
      </c>
      <c r="B5" s="188"/>
      <c r="C5" s="188"/>
      <c r="D5" s="188"/>
      <c r="E5" s="188"/>
      <c r="F5" s="188"/>
      <c r="G5" s="189"/>
      <c r="H5" s="189"/>
      <c r="I5" s="98"/>
      <c r="J5" s="98"/>
    </row>
    <row r="6" spans="1:10" s="7" customFormat="1" ht="11.25" customHeight="1" x14ac:dyDescent="0.25">
      <c r="A6" s="5"/>
      <c r="B6" s="5"/>
      <c r="C6" s="5"/>
      <c r="D6" s="5"/>
      <c r="E6" s="5"/>
      <c r="F6" s="6"/>
      <c r="G6" s="6"/>
      <c r="H6" s="6"/>
      <c r="I6" s="98"/>
      <c r="J6" s="98"/>
    </row>
    <row r="7" spans="1:10" s="7" customFormat="1" ht="15.75" x14ac:dyDescent="0.25">
      <c r="A7" s="188" t="s">
        <v>23</v>
      </c>
      <c r="B7" s="190"/>
      <c r="C7" s="190"/>
      <c r="D7" s="190"/>
      <c r="E7" s="190"/>
      <c r="F7" s="190"/>
      <c r="G7" s="190"/>
      <c r="H7" s="190"/>
      <c r="I7" s="98"/>
      <c r="J7" s="98"/>
    </row>
    <row r="8" spans="1:10" ht="13.5" customHeight="1" x14ac:dyDescent="0.3">
      <c r="A8" s="105"/>
      <c r="B8" s="106"/>
      <c r="C8" s="106"/>
      <c r="D8" s="106"/>
      <c r="E8" s="107"/>
      <c r="F8" s="9"/>
      <c r="G8" s="8"/>
      <c r="H8" s="8"/>
    </row>
    <row r="9" spans="1:10" ht="25.5" x14ac:dyDescent="0.25">
      <c r="A9" s="10"/>
      <c r="B9" s="11"/>
      <c r="C9" s="11"/>
      <c r="D9" s="12"/>
      <c r="E9" s="13"/>
      <c r="F9" s="14" t="s">
        <v>200</v>
      </c>
      <c r="G9" s="14" t="s">
        <v>185</v>
      </c>
      <c r="H9" s="14" t="s">
        <v>201</v>
      </c>
      <c r="I9" s="158" t="s">
        <v>179</v>
      </c>
      <c r="J9" s="158" t="s">
        <v>179</v>
      </c>
    </row>
    <row r="10" spans="1:10" s="88" customFormat="1" ht="15" customHeight="1" x14ac:dyDescent="0.25">
      <c r="A10" s="182">
        <v>1</v>
      </c>
      <c r="B10" s="183"/>
      <c r="C10" s="183"/>
      <c r="D10" s="183"/>
      <c r="E10" s="184"/>
      <c r="F10" s="87">
        <v>2</v>
      </c>
      <c r="G10" s="87">
        <v>3</v>
      </c>
      <c r="H10" s="87">
        <v>4</v>
      </c>
      <c r="I10" s="159" t="s">
        <v>183</v>
      </c>
      <c r="J10" s="159" t="s">
        <v>184</v>
      </c>
    </row>
    <row r="11" spans="1:10" x14ac:dyDescent="0.25">
      <c r="A11" s="191" t="s">
        <v>0</v>
      </c>
      <c r="B11" s="192"/>
      <c r="C11" s="192"/>
      <c r="D11" s="192"/>
      <c r="E11" s="193"/>
      <c r="F11" s="16">
        <f t="shared" ref="F11" si="0">F12+F13</f>
        <v>2033619.75</v>
      </c>
      <c r="G11" s="16">
        <f t="shared" ref="G11" si="1">G12+G13</f>
        <v>2588197</v>
      </c>
      <c r="H11" s="16">
        <f t="shared" ref="H11" si="2">H12+H13</f>
        <v>2541573.14</v>
      </c>
      <c r="I11" s="160">
        <f>H11/F11*100</f>
        <v>124.97779587358946</v>
      </c>
      <c r="J11" s="160">
        <f>H11/G11*100</f>
        <v>98.198596938331988</v>
      </c>
    </row>
    <row r="12" spans="1:10" x14ac:dyDescent="0.25">
      <c r="A12" s="194" t="s">
        <v>29</v>
      </c>
      <c r="B12" s="195"/>
      <c r="C12" s="195"/>
      <c r="D12" s="195"/>
      <c r="E12" s="187"/>
      <c r="F12" s="17">
        <v>2033427.15</v>
      </c>
      <c r="G12" s="17">
        <v>2588004</v>
      </c>
      <c r="H12" s="17">
        <v>2541380.54</v>
      </c>
      <c r="I12" s="161">
        <f>H12/F12*100</f>
        <v>124.98016169401495</v>
      </c>
      <c r="J12" s="161">
        <f>H12/G12*100</f>
        <v>98.198478054902552</v>
      </c>
    </row>
    <row r="13" spans="1:10" x14ac:dyDescent="0.25">
      <c r="A13" s="186" t="s">
        <v>30</v>
      </c>
      <c r="B13" s="187"/>
      <c r="C13" s="187"/>
      <c r="D13" s="187"/>
      <c r="E13" s="187"/>
      <c r="F13" s="17">
        <v>192.6</v>
      </c>
      <c r="G13" s="17">
        <v>193</v>
      </c>
      <c r="H13" s="17">
        <v>192.6</v>
      </c>
      <c r="I13" s="161">
        <f>H13/F13*100</f>
        <v>100</v>
      </c>
      <c r="J13" s="161">
        <f>H13/G13*100</f>
        <v>99.792746113989637</v>
      </c>
    </row>
    <row r="14" spans="1:10" x14ac:dyDescent="0.25">
      <c r="A14" s="18" t="s">
        <v>1</v>
      </c>
      <c r="B14" s="102"/>
      <c r="C14" s="102"/>
      <c r="D14" s="102"/>
      <c r="E14" s="102"/>
      <c r="F14" s="16">
        <f t="shared" ref="F14" si="3">F15+F16</f>
        <v>2035064.1400000001</v>
      </c>
      <c r="G14" s="16">
        <f t="shared" ref="G14" si="4">G15+G16</f>
        <v>2582984</v>
      </c>
      <c r="H14" s="16">
        <f t="shared" ref="H14" si="5">H15+H16</f>
        <v>2610907.73</v>
      </c>
      <c r="I14" s="160">
        <f>H14/F14*100</f>
        <v>128.29609046130602</v>
      </c>
      <c r="J14" s="160">
        <f>H14/G14*100</f>
        <v>101.08106476850031</v>
      </c>
    </row>
    <row r="15" spans="1:10" x14ac:dyDescent="0.25">
      <c r="A15" s="196" t="s">
        <v>31</v>
      </c>
      <c r="B15" s="195"/>
      <c r="C15" s="195"/>
      <c r="D15" s="195"/>
      <c r="E15" s="195"/>
      <c r="F15" s="17">
        <v>1935543.07</v>
      </c>
      <c r="G15" s="17">
        <v>2468209</v>
      </c>
      <c r="H15" s="17">
        <v>2470346.94</v>
      </c>
      <c r="I15" s="161">
        <f t="shared" ref="I15:I16" si="6">H15/F15*100</f>
        <v>127.63068816649997</v>
      </c>
      <c r="J15" s="161">
        <f t="shared" ref="J15:J16" si="7">H15/G15*100</f>
        <v>100.08661908290586</v>
      </c>
    </row>
    <row r="16" spans="1:10" x14ac:dyDescent="0.25">
      <c r="A16" s="186" t="s">
        <v>32</v>
      </c>
      <c r="B16" s="187"/>
      <c r="C16" s="187"/>
      <c r="D16" s="187"/>
      <c r="E16" s="187"/>
      <c r="F16" s="17">
        <v>99521.07</v>
      </c>
      <c r="G16" s="17">
        <v>114775</v>
      </c>
      <c r="H16" s="17">
        <v>140560.79</v>
      </c>
      <c r="I16" s="161">
        <f t="shared" si="6"/>
        <v>141.23721740531929</v>
      </c>
      <c r="J16" s="161">
        <f t="shared" si="7"/>
        <v>122.46638205184057</v>
      </c>
    </row>
    <row r="17" spans="1:10" x14ac:dyDescent="0.25">
      <c r="A17" s="197" t="s">
        <v>53</v>
      </c>
      <c r="B17" s="192"/>
      <c r="C17" s="192"/>
      <c r="D17" s="192"/>
      <c r="E17" s="192"/>
      <c r="F17" s="16">
        <f t="shared" ref="F17" si="8">F11-F14</f>
        <v>-1444.3900000001304</v>
      </c>
      <c r="G17" s="16">
        <f t="shared" ref="G17" si="9">G11-G14</f>
        <v>5213</v>
      </c>
      <c r="H17" s="16">
        <f t="shared" ref="H17" si="10">H11-H14</f>
        <v>-69334.589999999851</v>
      </c>
      <c r="I17" s="160">
        <f>H17/F17*100</f>
        <v>4800.2679331754989</v>
      </c>
      <c r="J17" s="160">
        <f>H17/G17*100</f>
        <v>-1330.0324189526157</v>
      </c>
    </row>
    <row r="18" spans="1:10" ht="13.5" customHeight="1" x14ac:dyDescent="0.25">
      <c r="A18" s="104"/>
      <c r="B18" s="112"/>
      <c r="C18" s="112"/>
      <c r="D18" s="112"/>
      <c r="E18" s="112"/>
      <c r="F18" s="20"/>
      <c r="G18" s="19"/>
      <c r="H18" s="19"/>
    </row>
    <row r="19" spans="1:10" s="7" customFormat="1" ht="15.75" x14ac:dyDescent="0.25">
      <c r="A19" s="188" t="s">
        <v>24</v>
      </c>
      <c r="B19" s="190"/>
      <c r="C19" s="190"/>
      <c r="D19" s="190"/>
      <c r="E19" s="190"/>
      <c r="F19" s="190"/>
      <c r="G19" s="190"/>
      <c r="H19" s="190"/>
      <c r="I19" s="98"/>
      <c r="J19" s="98"/>
    </row>
    <row r="20" spans="1:10" ht="12" customHeight="1" x14ac:dyDescent="0.25">
      <c r="A20" s="104"/>
      <c r="B20" s="112"/>
      <c r="C20" s="112"/>
      <c r="D20" s="112"/>
      <c r="E20" s="112"/>
      <c r="F20" s="20"/>
      <c r="G20" s="19"/>
      <c r="H20" s="19"/>
    </row>
    <row r="21" spans="1:10" ht="25.5" x14ac:dyDescent="0.25">
      <c r="A21" s="10"/>
      <c r="B21" s="11"/>
      <c r="C21" s="11"/>
      <c r="D21" s="12"/>
      <c r="E21" s="13"/>
      <c r="F21" s="14" t="s">
        <v>200</v>
      </c>
      <c r="G21" s="14" t="s">
        <v>185</v>
      </c>
      <c r="H21" s="14" t="s">
        <v>201</v>
      </c>
      <c r="I21" s="158" t="s">
        <v>179</v>
      </c>
      <c r="J21" s="158" t="s">
        <v>179</v>
      </c>
    </row>
    <row r="22" spans="1:10" x14ac:dyDescent="0.25">
      <c r="A22" s="186" t="s">
        <v>33</v>
      </c>
      <c r="B22" s="187"/>
      <c r="C22" s="187"/>
      <c r="D22" s="187"/>
      <c r="E22" s="187"/>
      <c r="F22" s="17"/>
      <c r="G22" s="17"/>
      <c r="H22" s="17"/>
      <c r="I22" s="161">
        <v>0</v>
      </c>
      <c r="J22" s="161">
        <v>0</v>
      </c>
    </row>
    <row r="23" spans="1:10" x14ac:dyDescent="0.25">
      <c r="A23" s="186" t="s">
        <v>34</v>
      </c>
      <c r="B23" s="187"/>
      <c r="C23" s="187"/>
      <c r="D23" s="187"/>
      <c r="E23" s="187"/>
      <c r="F23" s="17"/>
      <c r="G23" s="17"/>
      <c r="H23" s="17"/>
      <c r="I23" s="161">
        <v>0</v>
      </c>
      <c r="J23" s="161">
        <v>0</v>
      </c>
    </row>
    <row r="24" spans="1:10" x14ac:dyDescent="0.25">
      <c r="A24" s="197" t="s">
        <v>2</v>
      </c>
      <c r="B24" s="192"/>
      <c r="C24" s="192"/>
      <c r="D24" s="192"/>
      <c r="E24" s="192"/>
      <c r="F24" s="16">
        <f t="shared" ref="F24" si="11">F22-F23</f>
        <v>0</v>
      </c>
      <c r="G24" s="16">
        <f t="shared" ref="G24" si="12">G22-G23</f>
        <v>0</v>
      </c>
      <c r="H24" s="16">
        <f t="shared" ref="H24" si="13">H22-H23</f>
        <v>0</v>
      </c>
      <c r="I24" s="160">
        <v>0</v>
      </c>
      <c r="J24" s="160">
        <v>0</v>
      </c>
    </row>
    <row r="25" spans="1:10" x14ac:dyDescent="0.25">
      <c r="A25" s="197" t="s">
        <v>54</v>
      </c>
      <c r="B25" s="192"/>
      <c r="C25" s="192"/>
      <c r="D25" s="192"/>
      <c r="E25" s="192"/>
      <c r="F25" s="16">
        <v>0</v>
      </c>
      <c r="G25" s="16">
        <v>0</v>
      </c>
      <c r="H25" s="16">
        <v>0</v>
      </c>
      <c r="I25" s="160">
        <v>0</v>
      </c>
      <c r="J25" s="160">
        <v>0</v>
      </c>
    </row>
    <row r="26" spans="1:10" ht="13.5" customHeight="1" x14ac:dyDescent="0.25">
      <c r="A26" s="113"/>
      <c r="B26" s="112"/>
      <c r="C26" s="112"/>
      <c r="D26" s="112"/>
      <c r="E26" s="112"/>
      <c r="F26" s="20"/>
      <c r="G26" s="19"/>
      <c r="H26" s="19"/>
    </row>
    <row r="27" spans="1:10" s="7" customFormat="1" ht="15.75" x14ac:dyDescent="0.25">
      <c r="A27" s="188" t="s">
        <v>55</v>
      </c>
      <c r="B27" s="190"/>
      <c r="C27" s="190"/>
      <c r="D27" s="190"/>
      <c r="E27" s="190"/>
      <c r="F27" s="190"/>
      <c r="G27" s="190"/>
      <c r="H27" s="190"/>
      <c r="I27" s="98"/>
      <c r="J27" s="98"/>
    </row>
    <row r="28" spans="1:10" ht="15.75" x14ac:dyDescent="0.25">
      <c r="A28" s="114"/>
      <c r="B28" s="115"/>
      <c r="C28" s="115"/>
      <c r="D28" s="115"/>
      <c r="E28" s="115"/>
      <c r="F28" s="22"/>
      <c r="G28" s="21"/>
      <c r="H28" s="21"/>
    </row>
    <row r="29" spans="1:10" ht="25.5" x14ac:dyDescent="0.25">
      <c r="A29" s="108"/>
      <c r="B29" s="109"/>
      <c r="C29" s="109"/>
      <c r="D29" s="110"/>
      <c r="E29" s="111"/>
      <c r="F29" s="14" t="s">
        <v>200</v>
      </c>
      <c r="G29" s="14" t="s">
        <v>185</v>
      </c>
      <c r="H29" s="14" t="s">
        <v>201</v>
      </c>
      <c r="I29" s="158" t="s">
        <v>179</v>
      </c>
      <c r="J29" s="158" t="s">
        <v>179</v>
      </c>
    </row>
    <row r="30" spans="1:10" ht="15" customHeight="1" x14ac:dyDescent="0.25">
      <c r="A30" s="198" t="s">
        <v>56</v>
      </c>
      <c r="B30" s="199"/>
      <c r="C30" s="199"/>
      <c r="D30" s="199"/>
      <c r="E30" s="200"/>
      <c r="F30" s="23">
        <v>45527.95</v>
      </c>
      <c r="G30" s="23">
        <v>44083.56</v>
      </c>
      <c r="H30" s="23">
        <v>44083.56</v>
      </c>
      <c r="I30" s="162">
        <f>H30/F30*100</f>
        <v>96.827465326244649</v>
      </c>
      <c r="J30" s="162">
        <f>H30/G30*100</f>
        <v>100</v>
      </c>
    </row>
    <row r="31" spans="1:10" ht="15" customHeight="1" x14ac:dyDescent="0.25">
      <c r="A31" s="197" t="s">
        <v>57</v>
      </c>
      <c r="B31" s="192"/>
      <c r="C31" s="192"/>
      <c r="D31" s="192"/>
      <c r="E31" s="192"/>
      <c r="F31" s="24">
        <f>F17</f>
        <v>-1444.3900000001304</v>
      </c>
      <c r="G31" s="24">
        <v>5213</v>
      </c>
      <c r="H31" s="24">
        <f>H17</f>
        <v>-69334.589999999851</v>
      </c>
      <c r="I31" s="160">
        <f t="shared" ref="I31:I32" si="14">H31/F31*100</f>
        <v>4800.2679331754989</v>
      </c>
      <c r="J31" s="160">
        <f t="shared" ref="J31:J32" si="15">H31/G31*100</f>
        <v>-1330.0324189526157</v>
      </c>
    </row>
    <row r="32" spans="1:10" ht="45" customHeight="1" x14ac:dyDescent="0.25">
      <c r="A32" s="191" t="s">
        <v>58</v>
      </c>
      <c r="B32" s="203"/>
      <c r="C32" s="203"/>
      <c r="D32" s="203"/>
      <c r="E32" s="204"/>
      <c r="F32" s="24">
        <f>F30+F31</f>
        <v>44083.559999999867</v>
      </c>
      <c r="G32" s="24">
        <f>G30+G31</f>
        <v>49296.56</v>
      </c>
      <c r="H32" s="24">
        <f>H31+H30</f>
        <v>-25251.029999999853</v>
      </c>
      <c r="I32" s="160">
        <f t="shared" si="14"/>
        <v>-57.279924761067235</v>
      </c>
      <c r="J32" s="160">
        <f t="shared" si="15"/>
        <v>-51.222701949182373</v>
      </c>
    </row>
    <row r="33" spans="1:10" ht="15.75" x14ac:dyDescent="0.25">
      <c r="A33" s="114"/>
      <c r="B33" s="115"/>
      <c r="C33" s="115"/>
      <c r="D33" s="115"/>
      <c r="E33" s="115"/>
      <c r="F33" s="22"/>
      <c r="G33" s="21"/>
      <c r="H33" s="21"/>
    </row>
    <row r="34" spans="1:10" ht="15.75" x14ac:dyDescent="0.25">
      <c r="A34" s="188" t="s">
        <v>52</v>
      </c>
      <c r="B34" s="188"/>
      <c r="C34" s="188"/>
      <c r="D34" s="188"/>
      <c r="E34" s="188"/>
      <c r="F34" s="188"/>
      <c r="G34" s="188"/>
      <c r="H34" s="188"/>
    </row>
    <row r="35" spans="1:10" ht="18.75" x14ac:dyDescent="0.25">
      <c r="A35" s="113"/>
      <c r="B35" s="112"/>
      <c r="C35" s="112"/>
      <c r="D35" s="112"/>
      <c r="E35" s="112"/>
      <c r="F35" s="20"/>
      <c r="G35" s="19"/>
      <c r="H35" s="19"/>
    </row>
    <row r="36" spans="1:10" ht="25.5" x14ac:dyDescent="0.25">
      <c r="A36" s="10"/>
      <c r="B36" s="11"/>
      <c r="C36" s="11"/>
      <c r="D36" s="12"/>
      <c r="E36" s="13"/>
      <c r="F36" s="14" t="s">
        <v>200</v>
      </c>
      <c r="G36" s="14" t="s">
        <v>185</v>
      </c>
      <c r="H36" s="14" t="s">
        <v>201</v>
      </c>
      <c r="I36" s="158" t="s">
        <v>179</v>
      </c>
      <c r="J36" s="158" t="s">
        <v>179</v>
      </c>
    </row>
    <row r="37" spans="1:10" x14ac:dyDescent="0.25">
      <c r="A37" s="198" t="s">
        <v>56</v>
      </c>
      <c r="B37" s="199"/>
      <c r="C37" s="199"/>
      <c r="D37" s="199"/>
      <c r="E37" s="200"/>
      <c r="F37" s="23">
        <f>F30</f>
        <v>45527.95</v>
      </c>
      <c r="G37" s="23">
        <v>44083.56</v>
      </c>
      <c r="H37" s="23">
        <v>44083.56</v>
      </c>
      <c r="I37" s="162">
        <f>H37/F37*100</f>
        <v>96.827465326244649</v>
      </c>
      <c r="J37" s="162">
        <f>H37/G37*100</f>
        <v>100</v>
      </c>
    </row>
    <row r="38" spans="1:10" ht="28.5" customHeight="1" x14ac:dyDescent="0.25">
      <c r="A38" s="198" t="s">
        <v>59</v>
      </c>
      <c r="B38" s="199"/>
      <c r="C38" s="199"/>
      <c r="D38" s="199"/>
      <c r="E38" s="200"/>
      <c r="F38" s="23">
        <v>1444.39</v>
      </c>
      <c r="G38" s="23">
        <v>0</v>
      </c>
      <c r="H38" s="23">
        <v>44083.56</v>
      </c>
      <c r="I38" s="162">
        <f t="shared" ref="I38:I39" si="16">H38/F38*100</f>
        <v>3052.0538081820005</v>
      </c>
      <c r="J38" s="162" t="e">
        <f t="shared" ref="J38:J39" si="17">H38/G38*100</f>
        <v>#DIV/0!</v>
      </c>
    </row>
    <row r="39" spans="1:10" x14ac:dyDescent="0.25">
      <c r="A39" s="198" t="s">
        <v>60</v>
      </c>
      <c r="B39" s="201"/>
      <c r="C39" s="201"/>
      <c r="D39" s="201"/>
      <c r="E39" s="202"/>
      <c r="F39" s="23">
        <f>F17</f>
        <v>-1444.3900000001304</v>
      </c>
      <c r="G39" s="23">
        <v>5213</v>
      </c>
      <c r="H39" s="23">
        <f>H17</f>
        <v>-69334.589999999851</v>
      </c>
      <c r="I39" s="162">
        <f t="shared" si="16"/>
        <v>4800.2679331754989</v>
      </c>
      <c r="J39" s="162">
        <f t="shared" si="17"/>
        <v>-1330.0324189526157</v>
      </c>
    </row>
    <row r="40" spans="1:10" ht="15" customHeight="1" x14ac:dyDescent="0.25">
      <c r="A40" s="197" t="s">
        <v>57</v>
      </c>
      <c r="B40" s="192"/>
      <c r="C40" s="192"/>
      <c r="D40" s="192"/>
      <c r="E40" s="192"/>
      <c r="F40" s="24">
        <f>F37-F38</f>
        <v>44083.56</v>
      </c>
      <c r="G40" s="24">
        <f t="shared" ref="G40" si="18">G37-G38+G39</f>
        <v>49296.56</v>
      </c>
      <c r="H40" s="24">
        <f>H38+H39</f>
        <v>-25251.029999999853</v>
      </c>
      <c r="I40" s="160">
        <f>H40/F40*100</f>
        <v>-57.279924761067058</v>
      </c>
      <c r="J40" s="160">
        <f>H40/G40*100</f>
        <v>-51.222701949182373</v>
      </c>
    </row>
    <row r="41" spans="1:10" ht="17.25" customHeight="1" x14ac:dyDescent="0.25"/>
    <row r="44" spans="1:10" s="7" customFormat="1" x14ac:dyDescent="0.25">
      <c r="A44" s="7" t="s">
        <v>234</v>
      </c>
      <c r="F44" s="25"/>
      <c r="G44" s="25"/>
      <c r="H44" s="25"/>
      <c r="I44" s="98"/>
      <c r="J44" s="98"/>
    </row>
    <row r="45" spans="1:10" s="7" customFormat="1" x14ac:dyDescent="0.25">
      <c r="F45" s="25"/>
      <c r="G45" s="25"/>
      <c r="H45" s="25"/>
      <c r="I45" s="98"/>
      <c r="J45" s="98"/>
    </row>
    <row r="46" spans="1:10" s="7" customFormat="1" x14ac:dyDescent="0.25">
      <c r="A46" s="185" t="s">
        <v>61</v>
      </c>
      <c r="B46" s="185"/>
      <c r="C46" s="185"/>
      <c r="D46" s="7" t="s">
        <v>62</v>
      </c>
      <c r="F46" s="25"/>
      <c r="G46" s="25"/>
      <c r="H46" s="25" t="s">
        <v>63</v>
      </c>
      <c r="I46" s="98"/>
      <c r="J46" s="98"/>
    </row>
    <row r="47" spans="1:10" s="7" customFormat="1" x14ac:dyDescent="0.25">
      <c r="A47" s="7" t="s">
        <v>64</v>
      </c>
      <c r="C47" s="7" t="s">
        <v>62</v>
      </c>
      <c r="D47" s="7" t="s">
        <v>62</v>
      </c>
      <c r="F47" s="25"/>
      <c r="G47" s="25"/>
      <c r="H47" s="25" t="s">
        <v>65</v>
      </c>
      <c r="I47" s="98"/>
      <c r="J47" s="98"/>
    </row>
    <row r="48" spans="1:10" s="7" customFormat="1" x14ac:dyDescent="0.25">
      <c r="F48" s="25"/>
      <c r="G48" s="25"/>
      <c r="H48" s="25"/>
      <c r="I48" s="98"/>
      <c r="J48" s="98"/>
    </row>
    <row r="49" spans="6:10" s="7" customFormat="1" x14ac:dyDescent="0.25">
      <c r="F49" s="25"/>
      <c r="G49" s="25"/>
      <c r="H49" s="25"/>
      <c r="I49" s="98"/>
      <c r="J49" s="98"/>
    </row>
  </sheetData>
  <mergeCells count="25">
    <mergeCell ref="A37:E37"/>
    <mergeCell ref="A38:E38"/>
    <mergeCell ref="A39:E39"/>
    <mergeCell ref="A40:E40"/>
    <mergeCell ref="A27:H27"/>
    <mergeCell ref="A30:E30"/>
    <mergeCell ref="A31:E31"/>
    <mergeCell ref="A32:E32"/>
    <mergeCell ref="A34:H34"/>
    <mergeCell ref="A10:E10"/>
    <mergeCell ref="A46:C46"/>
    <mergeCell ref="A23:E23"/>
    <mergeCell ref="A3:H3"/>
    <mergeCell ref="A5:H5"/>
    <mergeCell ref="A7:H7"/>
    <mergeCell ref="A11:E11"/>
    <mergeCell ref="A12:E12"/>
    <mergeCell ref="A13:E13"/>
    <mergeCell ref="A15:E15"/>
    <mergeCell ref="A16:E16"/>
    <mergeCell ref="A17:E17"/>
    <mergeCell ref="A19:H19"/>
    <mergeCell ref="A22:E22"/>
    <mergeCell ref="A24:E24"/>
    <mergeCell ref="A25:E25"/>
  </mergeCells>
  <pageMargins left="0.31496062992125984" right="0.31496062992125984" top="0.15748031496062992" bottom="0.15748031496062992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1"/>
  <sheetViews>
    <sheetView zoomScaleNormal="100" workbookViewId="0">
      <selection activeCell="D16" sqref="D16"/>
    </sheetView>
  </sheetViews>
  <sheetFormatPr defaultColWidth="9.140625" defaultRowHeight="15" x14ac:dyDescent="0.25"/>
  <cols>
    <col min="1" max="1" width="7.42578125" style="7" bestFit="1" customWidth="1"/>
    <col min="2" max="2" width="8.42578125" style="7" bestFit="1" customWidth="1"/>
    <col min="3" max="3" width="57.140625" style="7" customWidth="1"/>
    <col min="4" max="6" width="20.5703125" style="25" customWidth="1"/>
    <col min="7" max="7" width="9.28515625" style="27" customWidth="1"/>
    <col min="8" max="8" width="9.140625" style="27" customWidth="1"/>
    <col min="9" max="16384" width="9.140625" style="7"/>
  </cols>
  <sheetData>
    <row r="1" spans="1:8" s="1" customFormat="1" ht="18" customHeight="1" x14ac:dyDescent="0.25">
      <c r="A1" s="1" t="s">
        <v>125</v>
      </c>
      <c r="D1" s="2"/>
      <c r="E1" s="2"/>
      <c r="F1" s="2"/>
      <c r="G1" s="27"/>
      <c r="H1" s="27"/>
    </row>
    <row r="3" spans="1:8" ht="34.9" customHeight="1" x14ac:dyDescent="0.25">
      <c r="A3" s="188" t="s">
        <v>199</v>
      </c>
      <c r="B3" s="188"/>
      <c r="C3" s="188"/>
      <c r="D3" s="188"/>
      <c r="E3" s="188"/>
      <c r="F3" s="188"/>
    </row>
    <row r="4" spans="1:8" ht="18" customHeight="1" x14ac:dyDescent="0.25">
      <c r="A4" s="28"/>
      <c r="B4" s="28"/>
      <c r="C4" s="28"/>
      <c r="D4" s="29"/>
      <c r="E4" s="29"/>
      <c r="F4" s="29"/>
      <c r="G4" s="117"/>
      <c r="H4" s="117"/>
    </row>
    <row r="5" spans="1:8" ht="15.75" customHeight="1" x14ac:dyDescent="0.25">
      <c r="A5" s="208" t="s">
        <v>18</v>
      </c>
      <c r="B5" s="208"/>
      <c r="C5" s="208"/>
      <c r="D5" s="208"/>
      <c r="E5" s="208"/>
      <c r="F5" s="208"/>
    </row>
    <row r="6" spans="1:8" ht="17.25" customHeight="1" x14ac:dyDescent="0.25">
      <c r="A6" s="28"/>
      <c r="B6" s="28"/>
      <c r="C6" s="28"/>
      <c r="D6" s="29"/>
      <c r="E6" s="29"/>
      <c r="F6" s="29"/>
      <c r="G6" s="117"/>
      <c r="H6" s="117"/>
    </row>
    <row r="7" spans="1:8" ht="18" customHeight="1" x14ac:dyDescent="0.25">
      <c r="A7" s="208" t="s">
        <v>4</v>
      </c>
      <c r="B7" s="208"/>
      <c r="C7" s="208"/>
      <c r="D7" s="208"/>
      <c r="E7" s="208"/>
      <c r="F7" s="208"/>
    </row>
    <row r="8" spans="1:8" ht="11.45" customHeight="1" x14ac:dyDescent="0.25">
      <c r="A8" s="28"/>
      <c r="B8" s="28"/>
      <c r="C8" s="28"/>
      <c r="D8" s="29"/>
      <c r="E8" s="29"/>
      <c r="F8" s="29"/>
      <c r="G8" s="117"/>
      <c r="H8" s="117"/>
    </row>
    <row r="9" spans="1:8" ht="15.75" customHeight="1" x14ac:dyDescent="0.25">
      <c r="A9" s="208" t="s">
        <v>35</v>
      </c>
      <c r="B9" s="208"/>
      <c r="C9" s="208"/>
      <c r="D9" s="208"/>
      <c r="E9" s="208"/>
      <c r="F9" s="208"/>
    </row>
    <row r="10" spans="1:8" ht="18.75" x14ac:dyDescent="0.25">
      <c r="A10" s="28"/>
      <c r="B10" s="28"/>
      <c r="C10" s="28"/>
      <c r="D10" s="29"/>
      <c r="E10" s="29"/>
      <c r="F10" s="29"/>
      <c r="G10" s="117"/>
      <c r="H10" s="117"/>
    </row>
    <row r="12" spans="1:8" ht="25.5" x14ac:dyDescent="0.25">
      <c r="A12" s="30" t="s">
        <v>5</v>
      </c>
      <c r="B12" s="31" t="s">
        <v>6</v>
      </c>
      <c r="C12" s="31" t="s">
        <v>3</v>
      </c>
      <c r="D12" s="32" t="s">
        <v>200</v>
      </c>
      <c r="E12" s="32" t="s">
        <v>185</v>
      </c>
      <c r="F12" s="32" t="s">
        <v>201</v>
      </c>
      <c r="G12" s="163" t="s">
        <v>179</v>
      </c>
      <c r="H12" s="163" t="s">
        <v>179</v>
      </c>
    </row>
    <row r="13" spans="1:8" s="91" customFormat="1" ht="15" customHeight="1" x14ac:dyDescent="0.2">
      <c r="A13" s="205">
        <v>1</v>
      </c>
      <c r="B13" s="206"/>
      <c r="C13" s="207"/>
      <c r="D13" s="151">
        <v>2</v>
      </c>
      <c r="E13" s="151">
        <v>3</v>
      </c>
      <c r="F13" s="151">
        <v>4</v>
      </c>
      <c r="G13" s="159" t="s">
        <v>183</v>
      </c>
      <c r="H13" s="159" t="s">
        <v>184</v>
      </c>
    </row>
    <row r="14" spans="1:8" x14ac:dyDescent="0.25">
      <c r="A14" s="33"/>
      <c r="B14" s="34"/>
      <c r="C14" s="35" t="s">
        <v>0</v>
      </c>
      <c r="D14" s="36">
        <f>D15+D33</f>
        <v>2033619.7500000002</v>
      </c>
      <c r="E14" s="36">
        <f>E15+E33</f>
        <v>2588197</v>
      </c>
      <c r="F14" s="36">
        <f>F15+F33</f>
        <v>2541573.14</v>
      </c>
      <c r="G14" s="164">
        <f>F14/D14*100</f>
        <v>124.97779587358944</v>
      </c>
      <c r="H14" s="164">
        <f>F14/E14*100</f>
        <v>98.198596938331988</v>
      </c>
    </row>
    <row r="15" spans="1:8" x14ac:dyDescent="0.25">
      <c r="A15" s="37">
        <v>6</v>
      </c>
      <c r="B15" s="37"/>
      <c r="C15" s="155" t="s">
        <v>7</v>
      </c>
      <c r="D15" s="38">
        <f>SUM(D16+D21+D23+D25+D30)</f>
        <v>2033427.1500000001</v>
      </c>
      <c r="E15" s="38">
        <f>SUM(E16+E21+E23+E25+E30)</f>
        <v>2588004</v>
      </c>
      <c r="F15" s="38">
        <f>SUM(F16+F21+F23+F25+F30)</f>
        <v>2541380.54</v>
      </c>
      <c r="G15" s="144">
        <f>F15/D15*100</f>
        <v>124.98016169401495</v>
      </c>
      <c r="H15" s="144">
        <f>F15/E15*100</f>
        <v>98.198478054902552</v>
      </c>
    </row>
    <row r="16" spans="1:8" ht="17.25" customHeight="1" x14ac:dyDescent="0.25">
      <c r="A16" s="39"/>
      <c r="B16" s="39">
        <v>63</v>
      </c>
      <c r="C16" s="157" t="s">
        <v>26</v>
      </c>
      <c r="D16" s="40">
        <f>SUM(D17:D20)</f>
        <v>1845453.6700000002</v>
      </c>
      <c r="E16" s="40">
        <v>2370403</v>
      </c>
      <c r="F16" s="40">
        <f t="shared" ref="F16" si="0">SUM(F17:F20)</f>
        <v>2311963.15</v>
      </c>
      <c r="G16" s="145">
        <f t="shared" ref="G16:G34" si="1">F16/D16*100</f>
        <v>125.27885080962231</v>
      </c>
      <c r="H16" s="145">
        <f t="shared" ref="H16:H34" si="2">F16/E16*100</f>
        <v>97.534602765858807</v>
      </c>
    </row>
    <row r="17" spans="1:8" ht="24.75" customHeight="1" x14ac:dyDescent="0.25">
      <c r="A17" s="42"/>
      <c r="B17" s="42">
        <v>6361</v>
      </c>
      <c r="C17" s="43" t="s">
        <v>196</v>
      </c>
      <c r="D17" s="44">
        <v>1730531.37</v>
      </c>
      <c r="E17" s="44">
        <v>0</v>
      </c>
      <c r="F17" s="44">
        <v>2195433.06</v>
      </c>
      <c r="G17" s="165">
        <f t="shared" si="1"/>
        <v>126.86467856401818</v>
      </c>
      <c r="H17" s="165">
        <v>0</v>
      </c>
    </row>
    <row r="18" spans="1:8" ht="24.75" customHeight="1" x14ac:dyDescent="0.25">
      <c r="A18" s="42"/>
      <c r="B18" s="42">
        <v>6362</v>
      </c>
      <c r="C18" s="43" t="s">
        <v>66</v>
      </c>
      <c r="D18" s="44">
        <v>49024.81</v>
      </c>
      <c r="E18" s="44">
        <v>0</v>
      </c>
      <c r="F18" s="44">
        <v>965</v>
      </c>
      <c r="G18" s="165">
        <f t="shared" ref="G18" si="3">F18/D18*100</f>
        <v>1.9683911064622177</v>
      </c>
      <c r="H18" s="165">
        <v>0</v>
      </c>
    </row>
    <row r="19" spans="1:8" x14ac:dyDescent="0.25">
      <c r="A19" s="45"/>
      <c r="B19" s="46">
        <v>6381</v>
      </c>
      <c r="C19" s="43" t="s">
        <v>67</v>
      </c>
      <c r="D19" s="47">
        <v>36458.879999999997</v>
      </c>
      <c r="E19" s="47">
        <v>0</v>
      </c>
      <c r="F19" s="47">
        <v>52566.02</v>
      </c>
      <c r="G19" s="165">
        <f t="shared" ref="G19:G20" si="4">F19/D19*100</f>
        <v>144.17892156862746</v>
      </c>
      <c r="H19" s="165">
        <v>0</v>
      </c>
    </row>
    <row r="20" spans="1:8" x14ac:dyDescent="0.25">
      <c r="A20" s="45"/>
      <c r="B20" s="46">
        <v>6382</v>
      </c>
      <c r="C20" s="43" t="s">
        <v>68</v>
      </c>
      <c r="D20" s="47">
        <v>29438.61</v>
      </c>
      <c r="E20" s="47">
        <v>0</v>
      </c>
      <c r="F20" s="47">
        <v>62999.07</v>
      </c>
      <c r="G20" s="165">
        <f t="shared" si="4"/>
        <v>214.00151026152389</v>
      </c>
      <c r="H20" s="165">
        <v>0</v>
      </c>
    </row>
    <row r="21" spans="1:8" ht="17.25" customHeight="1" x14ac:dyDescent="0.25">
      <c r="A21" s="39"/>
      <c r="B21" s="39">
        <v>64</v>
      </c>
      <c r="C21" s="157" t="s">
        <v>69</v>
      </c>
      <c r="D21" s="40">
        <f>D22</f>
        <v>47.16</v>
      </c>
      <c r="E21" s="40">
        <v>66</v>
      </c>
      <c r="F21" s="40">
        <f t="shared" ref="F21" si="5">F22</f>
        <v>66.03</v>
      </c>
      <c r="G21" s="145">
        <f t="shared" si="1"/>
        <v>140.01272264631044</v>
      </c>
      <c r="H21" s="145">
        <f t="shared" si="2"/>
        <v>100.04545454545455</v>
      </c>
    </row>
    <row r="22" spans="1:8" x14ac:dyDescent="0.25">
      <c r="A22" s="45"/>
      <c r="B22" s="46">
        <v>6413</v>
      </c>
      <c r="C22" s="43" t="s">
        <v>70</v>
      </c>
      <c r="D22" s="47">
        <v>47.16</v>
      </c>
      <c r="E22" s="47">
        <v>0</v>
      </c>
      <c r="F22" s="47">
        <v>66.03</v>
      </c>
      <c r="G22" s="165">
        <f t="shared" ref="G22" si="6">F22/D22*100</f>
        <v>140.01272264631044</v>
      </c>
      <c r="H22" s="165">
        <v>0</v>
      </c>
    </row>
    <row r="23" spans="1:8" ht="27" customHeight="1" x14ac:dyDescent="0.25">
      <c r="A23" s="39"/>
      <c r="B23" s="39">
        <v>65</v>
      </c>
      <c r="C23" s="157" t="s">
        <v>71</v>
      </c>
      <c r="D23" s="40">
        <f>D24</f>
        <v>57558.26</v>
      </c>
      <c r="E23" s="40">
        <v>50300</v>
      </c>
      <c r="F23" s="40">
        <f>F24</f>
        <v>54136.89</v>
      </c>
      <c r="G23" s="145">
        <f t="shared" si="1"/>
        <v>94.055814056922486</v>
      </c>
      <c r="H23" s="145">
        <f t="shared" si="2"/>
        <v>107.62801192842942</v>
      </c>
    </row>
    <row r="24" spans="1:8" x14ac:dyDescent="0.25">
      <c r="A24" s="45"/>
      <c r="B24" s="46">
        <v>6526</v>
      </c>
      <c r="C24" s="43" t="s">
        <v>72</v>
      </c>
      <c r="D24" s="47">
        <v>57558.26</v>
      </c>
      <c r="E24" s="47">
        <v>0</v>
      </c>
      <c r="F24" s="47">
        <v>54136.89</v>
      </c>
      <c r="G24" s="165">
        <f t="shared" ref="G24" si="7">F24/D24*100</f>
        <v>94.055814056922486</v>
      </c>
      <c r="H24" s="165">
        <v>0</v>
      </c>
    </row>
    <row r="25" spans="1:8" ht="27" customHeight="1" x14ac:dyDescent="0.25">
      <c r="A25" s="39"/>
      <c r="B25" s="39">
        <v>66</v>
      </c>
      <c r="C25" s="157" t="s">
        <v>73</v>
      </c>
      <c r="D25" s="40">
        <f>SUM(D26:D29)</f>
        <v>20727.529999999995</v>
      </c>
      <c r="E25" s="40">
        <v>28473</v>
      </c>
      <c r="F25" s="40">
        <f>SUM(F26:F29)</f>
        <v>29302.93</v>
      </c>
      <c r="G25" s="145">
        <f t="shared" si="1"/>
        <v>141.3720303383954</v>
      </c>
      <c r="H25" s="145">
        <f t="shared" si="2"/>
        <v>102.91479647385242</v>
      </c>
    </row>
    <row r="26" spans="1:8" x14ac:dyDescent="0.25">
      <c r="A26" s="45"/>
      <c r="B26" s="46">
        <v>6614</v>
      </c>
      <c r="C26" s="43" t="s">
        <v>74</v>
      </c>
      <c r="D26" s="47">
        <v>212.6</v>
      </c>
      <c r="E26" s="47">
        <v>0</v>
      </c>
      <c r="F26" s="47">
        <v>107.6</v>
      </c>
      <c r="G26" s="165">
        <f t="shared" ref="G26:G27" si="8">F26/D26*100</f>
        <v>50.611476952022571</v>
      </c>
      <c r="H26" s="165">
        <v>0</v>
      </c>
    </row>
    <row r="27" spans="1:8" x14ac:dyDescent="0.25">
      <c r="A27" s="45"/>
      <c r="B27" s="46">
        <v>6615</v>
      </c>
      <c r="C27" s="43" t="s">
        <v>75</v>
      </c>
      <c r="D27" s="47">
        <v>18607.599999999999</v>
      </c>
      <c r="E27" s="47">
        <v>0</v>
      </c>
      <c r="F27" s="47">
        <v>20860</v>
      </c>
      <c r="G27" s="165">
        <f t="shared" si="8"/>
        <v>112.10473140007309</v>
      </c>
      <c r="H27" s="165">
        <v>0</v>
      </c>
    </row>
    <row r="28" spans="1:8" x14ac:dyDescent="0.25">
      <c r="A28" s="45"/>
      <c r="B28" s="46">
        <v>6631</v>
      </c>
      <c r="C28" s="43" t="s">
        <v>76</v>
      </c>
      <c r="D28" s="47">
        <v>372.64</v>
      </c>
      <c r="E28" s="47">
        <v>0</v>
      </c>
      <c r="F28" s="47">
        <v>1428.81</v>
      </c>
      <c r="G28" s="165">
        <f t="shared" ref="G28:G29" si="9">F28/D28*100</f>
        <v>383.42904680120222</v>
      </c>
      <c r="H28" s="165">
        <v>0</v>
      </c>
    </row>
    <row r="29" spans="1:8" x14ac:dyDescent="0.25">
      <c r="A29" s="45"/>
      <c r="B29" s="46">
        <v>6632</v>
      </c>
      <c r="C29" s="43" t="s">
        <v>77</v>
      </c>
      <c r="D29" s="47">
        <v>1534.69</v>
      </c>
      <c r="E29" s="47">
        <v>0</v>
      </c>
      <c r="F29" s="47">
        <v>6906.52</v>
      </c>
      <c r="G29" s="165">
        <f t="shared" si="9"/>
        <v>450.02704129172673</v>
      </c>
      <c r="H29" s="165">
        <v>0</v>
      </c>
    </row>
    <row r="30" spans="1:8" ht="18.75" customHeight="1" x14ac:dyDescent="0.25">
      <c r="A30" s="39"/>
      <c r="B30" s="39">
        <v>67</v>
      </c>
      <c r="C30" s="157" t="s">
        <v>78</v>
      </c>
      <c r="D30" s="40">
        <f>D31+D32</f>
        <v>109640.53</v>
      </c>
      <c r="E30" s="40">
        <v>138762</v>
      </c>
      <c r="F30" s="40">
        <f>F31+F32</f>
        <v>145911.54</v>
      </c>
      <c r="G30" s="145">
        <f t="shared" si="1"/>
        <v>133.08175361793673</v>
      </c>
      <c r="H30" s="145">
        <f t="shared" si="2"/>
        <v>105.1523760107234</v>
      </c>
    </row>
    <row r="31" spans="1:8" x14ac:dyDescent="0.25">
      <c r="A31" s="42"/>
      <c r="B31" s="42">
        <v>6711</v>
      </c>
      <c r="C31" s="43" t="s">
        <v>79</v>
      </c>
      <c r="D31" s="44">
        <v>100515.53</v>
      </c>
      <c r="E31" s="44">
        <v>0</v>
      </c>
      <c r="F31" s="44">
        <v>145911.54</v>
      </c>
      <c r="G31" s="165">
        <f t="shared" ref="G31:G32" si="10">F31/D31*100</f>
        <v>145.16318025682202</v>
      </c>
      <c r="H31" s="165">
        <v>0</v>
      </c>
    </row>
    <row r="32" spans="1:8" ht="28.5" customHeight="1" x14ac:dyDescent="0.25">
      <c r="A32" s="42"/>
      <c r="B32" s="42">
        <v>6712</v>
      </c>
      <c r="C32" s="43" t="s">
        <v>80</v>
      </c>
      <c r="D32" s="44">
        <v>9125</v>
      </c>
      <c r="E32" s="44">
        <v>0</v>
      </c>
      <c r="F32" s="44">
        <v>0</v>
      </c>
      <c r="G32" s="165">
        <f t="shared" si="10"/>
        <v>0</v>
      </c>
      <c r="H32" s="165">
        <v>0</v>
      </c>
    </row>
    <row r="33" spans="1:8" ht="20.25" customHeight="1" x14ac:dyDescent="0.25">
      <c r="A33" s="37">
        <v>7</v>
      </c>
      <c r="B33" s="37"/>
      <c r="C33" s="155" t="s">
        <v>8</v>
      </c>
      <c r="D33" s="38">
        <f>D34</f>
        <v>192.6</v>
      </c>
      <c r="E33" s="38">
        <f t="shared" ref="E33" si="11">E34</f>
        <v>193</v>
      </c>
      <c r="F33" s="38">
        <f>F34</f>
        <v>192.6</v>
      </c>
      <c r="G33" s="144">
        <f t="shared" si="1"/>
        <v>100</v>
      </c>
      <c r="H33" s="144">
        <f t="shared" si="2"/>
        <v>99.792746113989637</v>
      </c>
    </row>
    <row r="34" spans="1:8" ht="16.5" customHeight="1" x14ac:dyDescent="0.25">
      <c r="A34" s="39"/>
      <c r="B34" s="39">
        <v>72</v>
      </c>
      <c r="C34" s="157" t="s">
        <v>25</v>
      </c>
      <c r="D34" s="40">
        <f>D35</f>
        <v>192.6</v>
      </c>
      <c r="E34" s="40">
        <v>193</v>
      </c>
      <c r="F34" s="40">
        <f>F35</f>
        <v>192.6</v>
      </c>
      <c r="G34" s="145">
        <f t="shared" si="1"/>
        <v>100</v>
      </c>
      <c r="H34" s="145">
        <f t="shared" si="2"/>
        <v>99.792746113989637</v>
      </c>
    </row>
    <row r="35" spans="1:8" x14ac:dyDescent="0.25">
      <c r="A35" s="42"/>
      <c r="B35" s="42">
        <v>7211</v>
      </c>
      <c r="C35" s="43" t="s">
        <v>81</v>
      </c>
      <c r="D35" s="44">
        <v>192.6</v>
      </c>
      <c r="E35" s="44">
        <v>0</v>
      </c>
      <c r="F35" s="44">
        <v>192.6</v>
      </c>
      <c r="G35" s="165">
        <f t="shared" ref="G35" si="12">F35/D35*100</f>
        <v>100</v>
      </c>
      <c r="H35" s="165">
        <v>0</v>
      </c>
    </row>
    <row r="36" spans="1:8" x14ac:dyDescent="0.25">
      <c r="A36" s="143"/>
      <c r="B36" s="143"/>
      <c r="C36" s="118"/>
      <c r="D36" s="100"/>
      <c r="E36" s="100"/>
      <c r="F36" s="100"/>
      <c r="G36" s="166"/>
      <c r="H36" s="166"/>
    </row>
    <row r="37" spans="1:8" x14ac:dyDescent="0.25">
      <c r="A37" s="209" t="s">
        <v>223</v>
      </c>
      <c r="B37" s="209"/>
      <c r="C37" s="209"/>
      <c r="D37" s="209"/>
      <c r="E37" s="209"/>
      <c r="F37" s="209"/>
      <c r="G37" s="209"/>
      <c r="H37" s="209"/>
    </row>
    <row r="38" spans="1:8" ht="20.25" customHeight="1" x14ac:dyDescent="0.25">
      <c r="A38" s="37">
        <v>9</v>
      </c>
      <c r="B38" s="37"/>
      <c r="C38" s="155" t="s">
        <v>224</v>
      </c>
      <c r="D38" s="38">
        <f t="shared" ref="D38:F38" si="13">D39</f>
        <v>44083.56</v>
      </c>
      <c r="E38" s="38">
        <f t="shared" si="13"/>
        <v>49296.56</v>
      </c>
      <c r="F38" s="38">
        <f t="shared" si="13"/>
        <v>-69334.59</v>
      </c>
      <c r="G38" s="144">
        <f t="shared" ref="G38:G46" si="14">F38/D38*100</f>
        <v>-157.27992476106741</v>
      </c>
      <c r="H38" s="144">
        <f t="shared" ref="H38:H43" si="15">F38/E38*100</f>
        <v>-140.6479275633026</v>
      </c>
    </row>
    <row r="39" spans="1:8" ht="16.5" customHeight="1" x14ac:dyDescent="0.25">
      <c r="A39" s="39"/>
      <c r="B39" s="39">
        <v>92</v>
      </c>
      <c r="C39" s="157" t="s">
        <v>225</v>
      </c>
      <c r="D39" s="40">
        <f t="shared" ref="D39:F39" si="16">SUM(D40)</f>
        <v>44083.56</v>
      </c>
      <c r="E39" s="40">
        <f t="shared" si="16"/>
        <v>49296.56</v>
      </c>
      <c r="F39" s="40">
        <f t="shared" si="16"/>
        <v>-69334.59</v>
      </c>
      <c r="G39" s="145">
        <f t="shared" si="14"/>
        <v>-157.27992476106741</v>
      </c>
      <c r="H39" s="145">
        <f t="shared" si="15"/>
        <v>-140.6479275633026</v>
      </c>
    </row>
    <row r="40" spans="1:8" ht="16.5" customHeight="1" x14ac:dyDescent="0.25">
      <c r="A40" s="41"/>
      <c r="B40" s="41">
        <v>922</v>
      </c>
      <c r="C40" s="150" t="s">
        <v>226</v>
      </c>
      <c r="D40" s="16">
        <f>SUM(D41:D47)</f>
        <v>44083.56</v>
      </c>
      <c r="E40" s="16">
        <f>SUM(E41:E47)</f>
        <v>49296.56</v>
      </c>
      <c r="F40" s="16">
        <f>SUM(F41:F47)</f>
        <v>-69334.59</v>
      </c>
      <c r="G40" s="132">
        <f t="shared" si="14"/>
        <v>-157.27992476106741</v>
      </c>
      <c r="H40" s="132">
        <f t="shared" si="15"/>
        <v>-140.6479275633026</v>
      </c>
    </row>
    <row r="41" spans="1:8" x14ac:dyDescent="0.25">
      <c r="A41" s="42"/>
      <c r="B41" s="42"/>
      <c r="C41" s="146" t="s">
        <v>191</v>
      </c>
      <c r="D41" s="99">
        <v>-2823.01</v>
      </c>
      <c r="E41" s="99">
        <v>0</v>
      </c>
      <c r="F41" s="99">
        <v>6020.66</v>
      </c>
      <c r="G41" s="165">
        <f t="shared" si="14"/>
        <v>-213.27094130024332</v>
      </c>
      <c r="H41" s="165">
        <v>0</v>
      </c>
    </row>
    <row r="42" spans="1:8" x14ac:dyDescent="0.25">
      <c r="A42" s="42"/>
      <c r="B42" s="42"/>
      <c r="C42" s="146" t="s">
        <v>192</v>
      </c>
      <c r="D42" s="99">
        <v>36154.910000000003</v>
      </c>
      <c r="E42" s="99">
        <v>37196.559999999998</v>
      </c>
      <c r="F42" s="99">
        <v>857.86</v>
      </c>
      <c r="G42" s="165">
        <f t="shared" si="14"/>
        <v>2.3727344363462666</v>
      </c>
      <c r="H42" s="165">
        <f t="shared" si="15"/>
        <v>2.3062885385100129</v>
      </c>
    </row>
    <row r="43" spans="1:8" x14ac:dyDescent="0.25">
      <c r="A43" s="42"/>
      <c r="B43" s="42"/>
      <c r="C43" s="147" t="s">
        <v>204</v>
      </c>
      <c r="D43" s="99">
        <v>14317.66</v>
      </c>
      <c r="E43" s="99">
        <v>12100</v>
      </c>
      <c r="F43" s="99">
        <v>1403.38</v>
      </c>
      <c r="G43" s="165">
        <f t="shared" si="14"/>
        <v>9.8017413460020713</v>
      </c>
      <c r="H43" s="165">
        <f t="shared" si="15"/>
        <v>11.598181818181818</v>
      </c>
    </row>
    <row r="44" spans="1:8" x14ac:dyDescent="0.25">
      <c r="A44" s="42"/>
      <c r="B44" s="42"/>
      <c r="C44" s="147" t="s">
        <v>205</v>
      </c>
      <c r="D44" s="99">
        <v>0</v>
      </c>
      <c r="E44" s="99">
        <v>0</v>
      </c>
      <c r="F44" s="99">
        <v>0</v>
      </c>
      <c r="G44" s="165">
        <v>0</v>
      </c>
      <c r="H44" s="165">
        <v>0</v>
      </c>
    </row>
    <row r="45" spans="1:8" x14ac:dyDescent="0.25">
      <c r="A45" s="42"/>
      <c r="B45" s="42"/>
      <c r="C45" s="146" t="s">
        <v>193</v>
      </c>
      <c r="D45" s="99">
        <v>-952.3</v>
      </c>
      <c r="E45" s="99">
        <v>0</v>
      </c>
      <c r="F45" s="99">
        <v>-52810.23</v>
      </c>
      <c r="G45" s="165">
        <f t="shared" si="14"/>
        <v>5545.5455213693167</v>
      </c>
      <c r="H45" s="165">
        <v>0</v>
      </c>
    </row>
    <row r="46" spans="1:8" x14ac:dyDescent="0.25">
      <c r="A46" s="42"/>
      <c r="B46" s="42"/>
      <c r="C46" s="146" t="s">
        <v>194</v>
      </c>
      <c r="D46" s="99">
        <v>-2613.6999999999998</v>
      </c>
      <c r="E46" s="99">
        <v>0</v>
      </c>
      <c r="F46" s="99">
        <v>-24806.26</v>
      </c>
      <c r="G46" s="165">
        <f t="shared" si="14"/>
        <v>949.08597008072843</v>
      </c>
      <c r="H46" s="165">
        <v>0</v>
      </c>
    </row>
    <row r="47" spans="1:8" x14ac:dyDescent="0.25">
      <c r="A47" s="42"/>
      <c r="B47" s="42"/>
      <c r="C47" s="146" t="s">
        <v>195</v>
      </c>
      <c r="D47" s="99">
        <v>0</v>
      </c>
      <c r="E47" s="99">
        <v>0</v>
      </c>
      <c r="F47" s="99">
        <v>0</v>
      </c>
      <c r="G47" s="165">
        <v>0</v>
      </c>
      <c r="H47" s="165">
        <v>0</v>
      </c>
    </row>
    <row r="49" spans="1:8" ht="15.75" x14ac:dyDescent="0.25">
      <c r="A49" s="208" t="s">
        <v>36</v>
      </c>
      <c r="B49" s="189"/>
      <c r="C49" s="189"/>
      <c r="D49" s="189"/>
      <c r="E49" s="189"/>
      <c r="F49" s="189"/>
    </row>
    <row r="50" spans="1:8" ht="18.75" x14ac:dyDescent="0.25">
      <c r="A50" s="28"/>
      <c r="B50" s="28"/>
      <c r="C50" s="28"/>
      <c r="D50" s="29"/>
      <c r="E50" s="29"/>
      <c r="F50" s="29"/>
      <c r="G50" s="117"/>
      <c r="H50" s="117"/>
    </row>
    <row r="52" spans="1:8" ht="25.15" customHeight="1" x14ac:dyDescent="0.25">
      <c r="A52" s="50" t="s">
        <v>5</v>
      </c>
      <c r="B52" s="51" t="s">
        <v>6</v>
      </c>
      <c r="C52" s="51" t="s">
        <v>9</v>
      </c>
      <c r="D52" s="32" t="s">
        <v>200</v>
      </c>
      <c r="E52" s="32" t="s">
        <v>185</v>
      </c>
      <c r="F52" s="32" t="s">
        <v>201</v>
      </c>
      <c r="G52" s="167" t="s">
        <v>179</v>
      </c>
      <c r="H52" s="167" t="s">
        <v>179</v>
      </c>
    </row>
    <row r="53" spans="1:8" s="91" customFormat="1" ht="15" customHeight="1" x14ac:dyDescent="0.2">
      <c r="A53" s="205">
        <v>1</v>
      </c>
      <c r="B53" s="206"/>
      <c r="C53" s="207"/>
      <c r="D53" s="151">
        <v>2</v>
      </c>
      <c r="E53" s="151">
        <v>3</v>
      </c>
      <c r="F53" s="151">
        <v>4</v>
      </c>
      <c r="G53" s="159" t="s">
        <v>183</v>
      </c>
      <c r="H53" s="159" t="s">
        <v>184</v>
      </c>
    </row>
    <row r="54" spans="1:8" x14ac:dyDescent="0.25">
      <c r="A54" s="15"/>
      <c r="B54" s="52"/>
      <c r="C54" s="35" t="s">
        <v>1</v>
      </c>
      <c r="D54" s="53">
        <f>D55+D94</f>
        <v>2035064.1400000004</v>
      </c>
      <c r="E54" s="53">
        <f>E55+E94</f>
        <v>2582984</v>
      </c>
      <c r="F54" s="53">
        <f>F55+F94</f>
        <v>2610907.7299999995</v>
      </c>
      <c r="G54" s="168">
        <f>F54/D54*100</f>
        <v>128.29609046130602</v>
      </c>
      <c r="H54" s="168">
        <f>F54/E54*100</f>
        <v>101.0810647685003</v>
      </c>
    </row>
    <row r="55" spans="1:8" x14ac:dyDescent="0.25">
      <c r="A55" s="37">
        <v>3</v>
      </c>
      <c r="B55" s="37"/>
      <c r="C55" s="155" t="s">
        <v>10</v>
      </c>
      <c r="D55" s="38">
        <f>SUM(D56+D62+D85+D88+D91)</f>
        <v>1935543.0700000003</v>
      </c>
      <c r="E55" s="38">
        <f>SUM(E56+E62+E85+E88+E91)</f>
        <v>2468209</v>
      </c>
      <c r="F55" s="38">
        <f>SUM(F56+F62+F85+F88+F91)</f>
        <v>2470346.9399999995</v>
      </c>
      <c r="G55" s="144">
        <f>F55/D55*100</f>
        <v>127.63068816649992</v>
      </c>
      <c r="H55" s="144">
        <f>F55/E55*100</f>
        <v>100.08661908290584</v>
      </c>
    </row>
    <row r="56" spans="1:8" x14ac:dyDescent="0.25">
      <c r="A56" s="39"/>
      <c r="B56" s="39">
        <v>31</v>
      </c>
      <c r="C56" s="157" t="s">
        <v>11</v>
      </c>
      <c r="D56" s="40">
        <f>SUM(D57:D61)</f>
        <v>1581534.9900000002</v>
      </c>
      <c r="E56" s="40">
        <v>2039450</v>
      </c>
      <c r="F56" s="40">
        <f>SUM(F57:F61)</f>
        <v>2040180.8199999998</v>
      </c>
      <c r="G56" s="145">
        <f t="shared" ref="G56:G60" si="17">F56/D56*100</f>
        <v>129.00004317956945</v>
      </c>
      <c r="H56" s="145">
        <f t="shared" ref="H56" si="18">F56/E56*100</f>
        <v>100.03583417097745</v>
      </c>
    </row>
    <row r="57" spans="1:8" x14ac:dyDescent="0.25">
      <c r="A57" s="42"/>
      <c r="B57" s="42">
        <v>3111</v>
      </c>
      <c r="C57" s="43" t="s">
        <v>82</v>
      </c>
      <c r="D57" s="47">
        <v>1264810.33</v>
      </c>
      <c r="E57" s="47">
        <v>0</v>
      </c>
      <c r="F57" s="47">
        <v>1647228.17</v>
      </c>
      <c r="G57" s="133">
        <f t="shared" si="17"/>
        <v>130.2351926553288</v>
      </c>
      <c r="H57" s="133">
        <v>0</v>
      </c>
    </row>
    <row r="58" spans="1:8" x14ac:dyDescent="0.25">
      <c r="A58" s="42"/>
      <c r="B58" s="42">
        <v>3113</v>
      </c>
      <c r="C58" s="43" t="s">
        <v>83</v>
      </c>
      <c r="D58" s="47">
        <v>14372.76</v>
      </c>
      <c r="E58" s="47">
        <v>0</v>
      </c>
      <c r="F58" s="47">
        <v>18975.21</v>
      </c>
      <c r="G58" s="133">
        <f t="shared" si="17"/>
        <v>132.02203334641362</v>
      </c>
      <c r="H58" s="133">
        <v>0</v>
      </c>
    </row>
    <row r="59" spans="1:8" x14ac:dyDescent="0.25">
      <c r="A59" s="42"/>
      <c r="B59" s="42">
        <v>3114</v>
      </c>
      <c r="C59" s="43" t="s">
        <v>84</v>
      </c>
      <c r="D59" s="47">
        <v>5109</v>
      </c>
      <c r="E59" s="47">
        <v>0</v>
      </c>
      <c r="F59" s="47">
        <v>7518.83</v>
      </c>
      <c r="G59" s="133">
        <f t="shared" si="17"/>
        <v>147.16833039733802</v>
      </c>
      <c r="H59" s="133">
        <v>0</v>
      </c>
    </row>
    <row r="60" spans="1:8" x14ac:dyDescent="0.25">
      <c r="A60" s="42"/>
      <c r="B60" s="42">
        <v>3121</v>
      </c>
      <c r="C60" s="43" t="s">
        <v>85</v>
      </c>
      <c r="D60" s="47">
        <v>95531.06</v>
      </c>
      <c r="E60" s="47">
        <v>0</v>
      </c>
      <c r="F60" s="47">
        <v>104479.99</v>
      </c>
      <c r="G60" s="133">
        <f t="shared" si="17"/>
        <v>109.36756066560972</v>
      </c>
      <c r="H60" s="133">
        <v>0</v>
      </c>
    </row>
    <row r="61" spans="1:8" ht="17.25" customHeight="1" x14ac:dyDescent="0.25">
      <c r="A61" s="42"/>
      <c r="B61" s="42">
        <v>3132</v>
      </c>
      <c r="C61" s="43" t="s">
        <v>86</v>
      </c>
      <c r="D61" s="47">
        <v>201711.84</v>
      </c>
      <c r="E61" s="47">
        <v>0</v>
      </c>
      <c r="F61" s="47">
        <v>261978.62</v>
      </c>
      <c r="G61" s="133">
        <f t="shared" ref="G61:G66" si="19">F61/D61*100</f>
        <v>129.87766112291672</v>
      </c>
      <c r="H61" s="133">
        <v>0</v>
      </c>
    </row>
    <row r="62" spans="1:8" x14ac:dyDescent="0.25">
      <c r="A62" s="39"/>
      <c r="B62" s="39">
        <v>32</v>
      </c>
      <c r="C62" s="157" t="s">
        <v>19</v>
      </c>
      <c r="D62" s="40">
        <f>SUM(D63:D84)</f>
        <v>336319.62</v>
      </c>
      <c r="E62" s="40">
        <v>406641</v>
      </c>
      <c r="F62" s="40">
        <f>SUM(F63:F84)</f>
        <v>407758.15000000008</v>
      </c>
      <c r="G62" s="145">
        <f t="shared" si="19"/>
        <v>121.24126151189161</v>
      </c>
      <c r="H62" s="145">
        <f t="shared" ref="H62" si="20">F62/E62*100</f>
        <v>100.27472635567985</v>
      </c>
    </row>
    <row r="63" spans="1:8" x14ac:dyDescent="0.25">
      <c r="A63" s="45"/>
      <c r="B63" s="46">
        <v>3211</v>
      </c>
      <c r="C63" s="43" t="s">
        <v>87</v>
      </c>
      <c r="D63" s="47">
        <v>9203.27</v>
      </c>
      <c r="E63" s="47">
        <v>0</v>
      </c>
      <c r="F63" s="47">
        <v>9299.24</v>
      </c>
      <c r="G63" s="133">
        <f t="shared" si="19"/>
        <v>101.04278153308553</v>
      </c>
      <c r="H63" s="133">
        <v>0</v>
      </c>
    </row>
    <row r="64" spans="1:8" x14ac:dyDescent="0.25">
      <c r="A64" s="45"/>
      <c r="B64" s="46">
        <v>3212</v>
      </c>
      <c r="C64" s="43" t="s">
        <v>197</v>
      </c>
      <c r="D64" s="47">
        <v>60101.75</v>
      </c>
      <c r="E64" s="47">
        <v>0</v>
      </c>
      <c r="F64" s="47">
        <v>62949.62</v>
      </c>
      <c r="G64" s="133">
        <f t="shared" si="19"/>
        <v>104.73841443884746</v>
      </c>
      <c r="H64" s="133">
        <v>0</v>
      </c>
    </row>
    <row r="65" spans="1:8" x14ac:dyDescent="0.25">
      <c r="A65" s="45"/>
      <c r="B65" s="46">
        <v>3213</v>
      </c>
      <c r="C65" s="43" t="s">
        <v>89</v>
      </c>
      <c r="D65" s="47">
        <v>569.49</v>
      </c>
      <c r="E65" s="47">
        <v>0</v>
      </c>
      <c r="F65" s="47">
        <v>1153.2</v>
      </c>
      <c r="G65" s="133">
        <f t="shared" si="19"/>
        <v>202.49697097402941</v>
      </c>
      <c r="H65" s="133">
        <v>0</v>
      </c>
    </row>
    <row r="66" spans="1:8" x14ac:dyDescent="0.25">
      <c r="A66" s="45"/>
      <c r="B66" s="46">
        <v>3214</v>
      </c>
      <c r="C66" s="43" t="s">
        <v>90</v>
      </c>
      <c r="D66" s="47">
        <v>1884.4</v>
      </c>
      <c r="E66" s="47">
        <v>0</v>
      </c>
      <c r="F66" s="47">
        <v>1483</v>
      </c>
      <c r="G66" s="133">
        <f t="shared" si="19"/>
        <v>78.698790065803436</v>
      </c>
      <c r="H66" s="133">
        <v>0</v>
      </c>
    </row>
    <row r="67" spans="1:8" x14ac:dyDescent="0.25">
      <c r="A67" s="45"/>
      <c r="B67" s="46">
        <v>3221</v>
      </c>
      <c r="C67" s="43" t="s">
        <v>91</v>
      </c>
      <c r="D67" s="47">
        <v>15226.57</v>
      </c>
      <c r="E67" s="47">
        <v>0</v>
      </c>
      <c r="F67" s="47">
        <v>25625.74</v>
      </c>
      <c r="G67" s="133">
        <f>F67/D67*100</f>
        <v>168.29620853547451</v>
      </c>
      <c r="H67" s="133">
        <v>0</v>
      </c>
    </row>
    <row r="68" spans="1:8" x14ac:dyDescent="0.25">
      <c r="A68" s="45"/>
      <c r="B68" s="46">
        <v>3222</v>
      </c>
      <c r="C68" s="43" t="s">
        <v>92</v>
      </c>
      <c r="D68" s="47">
        <v>124628.27</v>
      </c>
      <c r="E68" s="47">
        <v>0</v>
      </c>
      <c r="F68" s="47">
        <v>152026.07</v>
      </c>
      <c r="G68" s="133">
        <f t="shared" ref="G68:G82" si="21">F68/D68*100</f>
        <v>121.98361575587946</v>
      </c>
      <c r="H68" s="133">
        <v>0</v>
      </c>
    </row>
    <row r="69" spans="1:8" x14ac:dyDescent="0.25">
      <c r="A69" s="45"/>
      <c r="B69" s="46">
        <v>3223</v>
      </c>
      <c r="C69" s="43" t="s">
        <v>93</v>
      </c>
      <c r="D69" s="47">
        <v>34004.959999999999</v>
      </c>
      <c r="E69" s="47">
        <v>0</v>
      </c>
      <c r="F69" s="47">
        <v>48507.47</v>
      </c>
      <c r="G69" s="133">
        <f t="shared" si="21"/>
        <v>142.64821955385332</v>
      </c>
      <c r="H69" s="133">
        <v>0</v>
      </c>
    </row>
    <row r="70" spans="1:8" x14ac:dyDescent="0.25">
      <c r="A70" s="45"/>
      <c r="B70" s="46">
        <v>3224</v>
      </c>
      <c r="C70" s="43" t="s">
        <v>94</v>
      </c>
      <c r="D70" s="47">
        <v>1955.47</v>
      </c>
      <c r="E70" s="47">
        <v>0</v>
      </c>
      <c r="F70" s="47">
        <v>3762.15</v>
      </c>
      <c r="G70" s="133">
        <f t="shared" si="21"/>
        <v>192.39108756462642</v>
      </c>
      <c r="H70" s="133">
        <v>0</v>
      </c>
    </row>
    <row r="71" spans="1:8" x14ac:dyDescent="0.25">
      <c r="A71" s="45"/>
      <c r="B71" s="46">
        <v>3225</v>
      </c>
      <c r="C71" s="43" t="s">
        <v>95</v>
      </c>
      <c r="D71" s="47">
        <v>5737.36</v>
      </c>
      <c r="E71" s="47">
        <v>0</v>
      </c>
      <c r="F71" s="47">
        <v>4408.58</v>
      </c>
      <c r="G71" s="133">
        <f t="shared" si="21"/>
        <v>76.839870602507077</v>
      </c>
      <c r="H71" s="133">
        <v>0</v>
      </c>
    </row>
    <row r="72" spans="1:8" x14ac:dyDescent="0.25">
      <c r="A72" s="45"/>
      <c r="B72" s="46">
        <v>3227</v>
      </c>
      <c r="C72" s="43" t="s">
        <v>96</v>
      </c>
      <c r="D72" s="47">
        <v>501.96</v>
      </c>
      <c r="E72" s="47">
        <v>0</v>
      </c>
      <c r="F72" s="47">
        <v>1406.5</v>
      </c>
      <c r="G72" s="133">
        <f t="shared" si="21"/>
        <v>280.20160969001518</v>
      </c>
      <c r="H72" s="133">
        <v>0</v>
      </c>
    </row>
    <row r="73" spans="1:8" x14ac:dyDescent="0.25">
      <c r="A73" s="45"/>
      <c r="B73" s="46">
        <v>3231</v>
      </c>
      <c r="C73" s="43" t="s">
        <v>97</v>
      </c>
      <c r="D73" s="47">
        <v>3182.52</v>
      </c>
      <c r="E73" s="47">
        <v>0</v>
      </c>
      <c r="F73" s="47">
        <v>2992.95</v>
      </c>
      <c r="G73" s="133">
        <f t="shared" si="21"/>
        <v>94.043399570151948</v>
      </c>
      <c r="H73" s="133">
        <v>0</v>
      </c>
    </row>
    <row r="74" spans="1:8" x14ac:dyDescent="0.25">
      <c r="A74" s="45"/>
      <c r="B74" s="46">
        <v>3232</v>
      </c>
      <c r="C74" s="43" t="s">
        <v>98</v>
      </c>
      <c r="D74" s="47">
        <v>16768.93</v>
      </c>
      <c r="E74" s="47">
        <v>0</v>
      </c>
      <c r="F74" s="47">
        <v>13538.48</v>
      </c>
      <c r="G74" s="133">
        <f t="shared" si="21"/>
        <v>80.735503100078532</v>
      </c>
      <c r="H74" s="133">
        <v>0</v>
      </c>
    </row>
    <row r="75" spans="1:8" x14ac:dyDescent="0.25">
      <c r="A75" s="45"/>
      <c r="B75" s="46">
        <v>3233</v>
      </c>
      <c r="C75" s="43" t="s">
        <v>99</v>
      </c>
      <c r="D75" s="47">
        <v>87.6</v>
      </c>
      <c r="E75" s="47">
        <v>0</v>
      </c>
      <c r="F75" s="47">
        <v>512.48</v>
      </c>
      <c r="G75" s="133">
        <f t="shared" si="21"/>
        <v>585.02283105022843</v>
      </c>
      <c r="H75" s="133">
        <v>0</v>
      </c>
    </row>
    <row r="76" spans="1:8" x14ac:dyDescent="0.25">
      <c r="A76" s="45"/>
      <c r="B76" s="46">
        <v>3234</v>
      </c>
      <c r="C76" s="43" t="s">
        <v>100</v>
      </c>
      <c r="D76" s="47">
        <v>7286.52</v>
      </c>
      <c r="E76" s="47">
        <v>0</v>
      </c>
      <c r="F76" s="47">
        <v>8367.9</v>
      </c>
      <c r="G76" s="133">
        <f t="shared" si="21"/>
        <v>114.84082936710527</v>
      </c>
      <c r="H76" s="133">
        <v>0</v>
      </c>
    </row>
    <row r="77" spans="1:8" x14ac:dyDescent="0.25">
      <c r="A77" s="45"/>
      <c r="B77" s="46">
        <v>3236</v>
      </c>
      <c r="C77" s="43" t="s">
        <v>101</v>
      </c>
      <c r="D77" s="47">
        <v>3702.69</v>
      </c>
      <c r="E77" s="47">
        <v>0</v>
      </c>
      <c r="F77" s="47">
        <v>5512.27</v>
      </c>
      <c r="G77" s="133">
        <f t="shared" si="21"/>
        <v>148.87203627632883</v>
      </c>
      <c r="H77" s="133">
        <v>0</v>
      </c>
    </row>
    <row r="78" spans="1:8" x14ac:dyDescent="0.25">
      <c r="A78" s="45"/>
      <c r="B78" s="46">
        <v>3237</v>
      </c>
      <c r="C78" s="43" t="s">
        <v>102</v>
      </c>
      <c r="D78" s="47">
        <v>3662.51</v>
      </c>
      <c r="E78" s="47">
        <v>0</v>
      </c>
      <c r="F78" s="47">
        <v>16505.150000000001</v>
      </c>
      <c r="G78" s="133">
        <f t="shared" si="21"/>
        <v>450.65132927964709</v>
      </c>
      <c r="H78" s="133">
        <v>0</v>
      </c>
    </row>
    <row r="79" spans="1:8" x14ac:dyDescent="0.25">
      <c r="A79" s="45"/>
      <c r="B79" s="46">
        <v>3238</v>
      </c>
      <c r="C79" s="43" t="s">
        <v>103</v>
      </c>
      <c r="D79" s="47">
        <v>1331.51</v>
      </c>
      <c r="E79" s="47">
        <v>0</v>
      </c>
      <c r="F79" s="47">
        <v>1380.54</v>
      </c>
      <c r="G79" s="133">
        <f t="shared" si="21"/>
        <v>103.68228552545607</v>
      </c>
      <c r="H79" s="133">
        <v>0</v>
      </c>
    </row>
    <row r="80" spans="1:8" x14ac:dyDescent="0.25">
      <c r="A80" s="45"/>
      <c r="B80" s="46">
        <v>3239</v>
      </c>
      <c r="C80" s="43" t="s">
        <v>104</v>
      </c>
      <c r="D80" s="47">
        <v>38279.61</v>
      </c>
      <c r="E80" s="47">
        <v>0</v>
      </c>
      <c r="F80" s="47">
        <v>16338.15</v>
      </c>
      <c r="G80" s="133">
        <f t="shared" si="21"/>
        <v>42.68107747179242</v>
      </c>
      <c r="H80" s="133">
        <v>0</v>
      </c>
    </row>
    <row r="81" spans="1:8" x14ac:dyDescent="0.25">
      <c r="A81" s="45"/>
      <c r="B81" s="46">
        <v>3291</v>
      </c>
      <c r="C81" s="43" t="s">
        <v>105</v>
      </c>
      <c r="D81" s="47">
        <v>520.01</v>
      </c>
      <c r="E81" s="47">
        <v>0</v>
      </c>
      <c r="F81" s="47">
        <v>240.04</v>
      </c>
      <c r="G81" s="133">
        <f t="shared" si="21"/>
        <v>46.160650756716215</v>
      </c>
      <c r="H81" s="133">
        <v>0</v>
      </c>
    </row>
    <row r="82" spans="1:8" x14ac:dyDescent="0.25">
      <c r="A82" s="45"/>
      <c r="B82" s="46">
        <v>3294</v>
      </c>
      <c r="C82" s="43" t="s">
        <v>106</v>
      </c>
      <c r="D82" s="47">
        <v>163.09</v>
      </c>
      <c r="E82" s="47">
        <v>0</v>
      </c>
      <c r="F82" s="47">
        <v>163.09</v>
      </c>
      <c r="G82" s="133">
        <f t="shared" si="21"/>
        <v>100</v>
      </c>
      <c r="H82" s="133">
        <v>0</v>
      </c>
    </row>
    <row r="83" spans="1:8" x14ac:dyDescent="0.25">
      <c r="A83" s="45"/>
      <c r="B83" s="46">
        <v>3295</v>
      </c>
      <c r="C83" s="43" t="s">
        <v>107</v>
      </c>
      <c r="D83" s="47">
        <v>4416.32</v>
      </c>
      <c r="E83" s="47">
        <v>0</v>
      </c>
      <c r="F83" s="47">
        <v>5444.07</v>
      </c>
      <c r="G83" s="133">
        <f>F83/D83*100</f>
        <v>123.27163792478805</v>
      </c>
      <c r="H83" s="133">
        <v>0</v>
      </c>
    </row>
    <row r="84" spans="1:8" x14ac:dyDescent="0.25">
      <c r="A84" s="45"/>
      <c r="B84" s="46">
        <v>3299</v>
      </c>
      <c r="C84" s="43" t="s">
        <v>108</v>
      </c>
      <c r="D84" s="47">
        <v>3104.81</v>
      </c>
      <c r="E84" s="47">
        <v>0</v>
      </c>
      <c r="F84" s="47">
        <v>26141.46</v>
      </c>
      <c r="G84" s="133">
        <f t="shared" ref="G84:G97" si="22">F84/D84*100</f>
        <v>841.96649714475279</v>
      </c>
      <c r="H84" s="133">
        <v>0</v>
      </c>
    </row>
    <row r="85" spans="1:8" x14ac:dyDescent="0.25">
      <c r="A85" s="39"/>
      <c r="B85" s="39">
        <v>34</v>
      </c>
      <c r="C85" s="157" t="s">
        <v>109</v>
      </c>
      <c r="D85" s="40">
        <f>D86+D87</f>
        <v>1429.4599999999998</v>
      </c>
      <c r="E85" s="40">
        <v>1948</v>
      </c>
      <c r="F85" s="40">
        <f>F86+F87</f>
        <v>1515.46</v>
      </c>
      <c r="G85" s="145">
        <f t="shared" si="22"/>
        <v>106.01625788759392</v>
      </c>
      <c r="H85" s="145">
        <f t="shared" ref="H85:H95" si="23">F85/E85*100</f>
        <v>77.795687885010267</v>
      </c>
    </row>
    <row r="86" spans="1:8" x14ac:dyDescent="0.25">
      <c r="A86" s="45"/>
      <c r="B86" s="46">
        <v>3431</v>
      </c>
      <c r="C86" s="43" t="s">
        <v>110</v>
      </c>
      <c r="D86" s="47">
        <v>1428.59</v>
      </c>
      <c r="E86" s="47">
        <v>0</v>
      </c>
      <c r="F86" s="47">
        <v>1511.52</v>
      </c>
      <c r="G86" s="133">
        <f t="shared" si="22"/>
        <v>105.80502453468105</v>
      </c>
      <c r="H86" s="133">
        <v>0</v>
      </c>
    </row>
    <row r="87" spans="1:8" x14ac:dyDescent="0.25">
      <c r="A87" s="45"/>
      <c r="B87" s="46">
        <v>3433</v>
      </c>
      <c r="C87" s="43" t="s">
        <v>111</v>
      </c>
      <c r="D87" s="47">
        <v>0.87</v>
      </c>
      <c r="E87" s="47">
        <v>0</v>
      </c>
      <c r="F87" s="47">
        <v>3.94</v>
      </c>
      <c r="G87" s="133">
        <f t="shared" si="22"/>
        <v>452.87356321839081</v>
      </c>
      <c r="H87" s="133">
        <v>0</v>
      </c>
    </row>
    <row r="88" spans="1:8" ht="27.75" customHeight="1" x14ac:dyDescent="0.25">
      <c r="A88" s="39"/>
      <c r="B88" s="39">
        <v>37</v>
      </c>
      <c r="C88" s="157" t="s">
        <v>112</v>
      </c>
      <c r="D88" s="40">
        <f>D89+D90</f>
        <v>15113.5</v>
      </c>
      <c r="E88" s="40">
        <v>15472</v>
      </c>
      <c r="F88" s="40">
        <f>F89+F90</f>
        <v>15595.61</v>
      </c>
      <c r="G88" s="145">
        <f t="shared" si="22"/>
        <v>103.18992953319881</v>
      </c>
      <c r="H88" s="145">
        <f t="shared" si="23"/>
        <v>100.79892709410549</v>
      </c>
    </row>
    <row r="89" spans="1:8" x14ac:dyDescent="0.25">
      <c r="A89" s="45"/>
      <c r="B89" s="46">
        <v>3721</v>
      </c>
      <c r="C89" s="43" t="s">
        <v>113</v>
      </c>
      <c r="D89" s="47">
        <v>4118.71</v>
      </c>
      <c r="E89" s="47">
        <v>0</v>
      </c>
      <c r="F89" s="47">
        <v>5432.49</v>
      </c>
      <c r="G89" s="133">
        <f t="shared" si="22"/>
        <v>131.89785151175974</v>
      </c>
      <c r="H89" s="133">
        <v>0</v>
      </c>
    </row>
    <row r="90" spans="1:8" x14ac:dyDescent="0.25">
      <c r="A90" s="45"/>
      <c r="B90" s="46">
        <v>3722</v>
      </c>
      <c r="C90" s="43" t="s">
        <v>114</v>
      </c>
      <c r="D90" s="47">
        <v>10994.79</v>
      </c>
      <c r="E90" s="47">
        <v>0</v>
      </c>
      <c r="F90" s="47">
        <v>10163.120000000001</v>
      </c>
      <c r="G90" s="133">
        <f t="shared" si="22"/>
        <v>92.435780947157696</v>
      </c>
      <c r="H90" s="133">
        <v>0</v>
      </c>
    </row>
    <row r="91" spans="1:8" x14ac:dyDescent="0.25">
      <c r="A91" s="39"/>
      <c r="B91" s="39">
        <v>38</v>
      </c>
      <c r="C91" s="157" t="s">
        <v>180</v>
      </c>
      <c r="D91" s="40">
        <f>D92+D93</f>
        <v>1145.5</v>
      </c>
      <c r="E91" s="40">
        <v>4698</v>
      </c>
      <c r="F91" s="40">
        <f>F92+F93</f>
        <v>5296.9000000000005</v>
      </c>
      <c r="G91" s="145">
        <f t="shared" ref="G91:G93" si="24">F91/D91*100</f>
        <v>462.40942819729378</v>
      </c>
      <c r="H91" s="145">
        <f t="shared" ref="H91" si="25">F91/E91*100</f>
        <v>112.74797786292041</v>
      </c>
    </row>
    <row r="92" spans="1:8" x14ac:dyDescent="0.25">
      <c r="A92" s="45"/>
      <c r="B92" s="46">
        <v>3811</v>
      </c>
      <c r="C92" s="43" t="s">
        <v>220</v>
      </c>
      <c r="D92" s="47">
        <v>0</v>
      </c>
      <c r="E92" s="47">
        <v>0</v>
      </c>
      <c r="F92" s="47">
        <v>4170.97</v>
      </c>
      <c r="G92" s="133">
        <v>0</v>
      </c>
      <c r="H92" s="133">
        <v>0</v>
      </c>
    </row>
    <row r="93" spans="1:8" x14ac:dyDescent="0.25">
      <c r="A93" s="45"/>
      <c r="B93" s="46">
        <v>3812</v>
      </c>
      <c r="C93" s="43" t="s">
        <v>181</v>
      </c>
      <c r="D93" s="47">
        <v>1145.5</v>
      </c>
      <c r="E93" s="47">
        <v>0</v>
      </c>
      <c r="F93" s="47">
        <v>1125.93</v>
      </c>
      <c r="G93" s="133">
        <f t="shared" si="24"/>
        <v>98.291575731121782</v>
      </c>
      <c r="H93" s="133">
        <v>0</v>
      </c>
    </row>
    <row r="94" spans="1:8" ht="18" customHeight="1" x14ac:dyDescent="0.25">
      <c r="A94" s="37"/>
      <c r="B94" s="37">
        <v>4</v>
      </c>
      <c r="C94" s="155" t="s">
        <v>27</v>
      </c>
      <c r="D94" s="38">
        <f>D95+D102</f>
        <v>99521.07</v>
      </c>
      <c r="E94" s="38">
        <f>E95+E102</f>
        <v>114775</v>
      </c>
      <c r="F94" s="38">
        <f>F95+F102</f>
        <v>140560.78999999998</v>
      </c>
      <c r="G94" s="144">
        <f t="shared" si="22"/>
        <v>141.23721740531926</v>
      </c>
      <c r="H94" s="144">
        <f t="shared" si="23"/>
        <v>122.46638205184055</v>
      </c>
    </row>
    <row r="95" spans="1:8" ht="20.25" customHeight="1" x14ac:dyDescent="0.25">
      <c r="A95" s="39"/>
      <c r="B95" s="39">
        <v>42</v>
      </c>
      <c r="C95" s="157" t="s">
        <v>27</v>
      </c>
      <c r="D95" s="40">
        <f>SUM(D96:D101)</f>
        <v>29230.36</v>
      </c>
      <c r="E95" s="40">
        <v>89540</v>
      </c>
      <c r="F95" s="40">
        <f>SUM(F96:F101)</f>
        <v>33170.39</v>
      </c>
      <c r="G95" s="145">
        <f t="shared" si="22"/>
        <v>113.47923870934193</v>
      </c>
      <c r="H95" s="145">
        <f t="shared" si="23"/>
        <v>37.045331695331697</v>
      </c>
    </row>
    <row r="96" spans="1:8" x14ac:dyDescent="0.25">
      <c r="A96" s="54"/>
      <c r="B96" s="55">
        <v>4212</v>
      </c>
      <c r="C96" s="43" t="s">
        <v>115</v>
      </c>
      <c r="D96" s="56">
        <v>0</v>
      </c>
      <c r="E96" s="56">
        <v>0</v>
      </c>
      <c r="F96" s="56">
        <v>0</v>
      </c>
      <c r="G96" s="169">
        <v>0</v>
      </c>
      <c r="H96" s="169">
        <v>0</v>
      </c>
    </row>
    <row r="97" spans="1:8" x14ac:dyDescent="0.25">
      <c r="A97" s="45"/>
      <c r="B97" s="46">
        <v>4221</v>
      </c>
      <c r="C97" s="43" t="s">
        <v>116</v>
      </c>
      <c r="D97" s="47">
        <v>325.88</v>
      </c>
      <c r="E97" s="47">
        <v>0</v>
      </c>
      <c r="F97" s="47">
        <v>1759.63</v>
      </c>
      <c r="G97" s="133">
        <f t="shared" si="22"/>
        <v>539.96256290659142</v>
      </c>
      <c r="H97" s="133">
        <v>0</v>
      </c>
    </row>
    <row r="98" spans="1:8" x14ac:dyDescent="0.25">
      <c r="A98" s="45"/>
      <c r="B98" s="46">
        <v>4223</v>
      </c>
      <c r="C98" s="43" t="s">
        <v>219</v>
      </c>
      <c r="D98" s="47">
        <v>0</v>
      </c>
      <c r="E98" s="47">
        <v>0</v>
      </c>
      <c r="F98" s="47">
        <v>3787.5</v>
      </c>
      <c r="G98" s="133">
        <v>0</v>
      </c>
      <c r="H98" s="133">
        <v>0</v>
      </c>
    </row>
    <row r="99" spans="1:8" x14ac:dyDescent="0.25">
      <c r="A99" s="45"/>
      <c r="B99" s="46">
        <v>4226</v>
      </c>
      <c r="C99" s="43" t="s">
        <v>117</v>
      </c>
      <c r="D99" s="47">
        <v>0</v>
      </c>
      <c r="E99" s="47">
        <v>0</v>
      </c>
      <c r="F99" s="47">
        <v>0</v>
      </c>
      <c r="G99" s="133">
        <v>0</v>
      </c>
      <c r="H99" s="133">
        <v>0</v>
      </c>
    </row>
    <row r="100" spans="1:8" x14ac:dyDescent="0.25">
      <c r="A100" s="45"/>
      <c r="B100" s="46">
        <v>4227</v>
      </c>
      <c r="C100" s="43" t="s">
        <v>118</v>
      </c>
      <c r="D100" s="47">
        <v>11420</v>
      </c>
      <c r="E100" s="47">
        <v>0</v>
      </c>
      <c r="F100" s="47">
        <v>3162.45</v>
      </c>
      <c r="G100" s="133">
        <f t="shared" ref="G100:G102" si="26">F100/D100*100</f>
        <v>27.692206654991242</v>
      </c>
      <c r="H100" s="133">
        <v>0</v>
      </c>
    </row>
    <row r="101" spans="1:8" x14ac:dyDescent="0.25">
      <c r="A101" s="45"/>
      <c r="B101" s="46">
        <v>4241</v>
      </c>
      <c r="C101" s="43" t="s">
        <v>119</v>
      </c>
      <c r="D101" s="47">
        <v>17484.48</v>
      </c>
      <c r="E101" s="47">
        <v>0</v>
      </c>
      <c r="F101" s="47">
        <v>24460.81</v>
      </c>
      <c r="G101" s="133">
        <f t="shared" si="26"/>
        <v>139.9001285711671</v>
      </c>
      <c r="H101" s="133">
        <v>0</v>
      </c>
    </row>
    <row r="102" spans="1:8" ht="20.25" customHeight="1" x14ac:dyDescent="0.25">
      <c r="A102" s="39"/>
      <c r="B102" s="39">
        <v>45</v>
      </c>
      <c r="C102" s="157" t="s">
        <v>202</v>
      </c>
      <c r="D102" s="40">
        <f>D103</f>
        <v>70290.710000000006</v>
      </c>
      <c r="E102" s="40">
        <v>25235</v>
      </c>
      <c r="F102" s="40">
        <f>F103</f>
        <v>107390.39999999999</v>
      </c>
      <c r="G102" s="145">
        <f t="shared" si="26"/>
        <v>152.78036030650421</v>
      </c>
      <c r="H102" s="145">
        <f t="shared" ref="H102" si="27">F102/E102*100</f>
        <v>425.56132355854965</v>
      </c>
    </row>
    <row r="103" spans="1:8" x14ac:dyDescent="0.25">
      <c r="A103" s="45"/>
      <c r="B103" s="46">
        <v>4511</v>
      </c>
      <c r="C103" s="43" t="s">
        <v>203</v>
      </c>
      <c r="D103" s="47">
        <v>70290.710000000006</v>
      </c>
      <c r="E103" s="47">
        <v>0</v>
      </c>
      <c r="F103" s="47">
        <v>107390.39999999999</v>
      </c>
      <c r="G103" s="133">
        <f t="shared" ref="G103" si="28">F103/D103*100</f>
        <v>152.78036030650421</v>
      </c>
      <c r="H103" s="133">
        <v>0</v>
      </c>
    </row>
    <row r="104" spans="1:8" x14ac:dyDescent="0.25">
      <c r="A104" s="118"/>
      <c r="B104" s="118"/>
      <c r="C104" s="118"/>
      <c r="D104" s="100"/>
      <c r="E104" s="100"/>
      <c r="F104" s="100"/>
      <c r="G104" s="166"/>
      <c r="H104" s="166"/>
    </row>
    <row r="106" spans="1:8" x14ac:dyDescent="0.25">
      <c r="A106" s="7" t="s">
        <v>234</v>
      </c>
    </row>
    <row r="109" spans="1:8" x14ac:dyDescent="0.25">
      <c r="A109" s="7" t="s">
        <v>61</v>
      </c>
      <c r="F109" s="7" t="s">
        <v>63</v>
      </c>
      <c r="G109" s="98" t="s">
        <v>62</v>
      </c>
      <c r="H109" s="98" t="s">
        <v>62</v>
      </c>
    </row>
    <row r="110" spans="1:8" x14ac:dyDescent="0.25">
      <c r="A110" s="7" t="s">
        <v>64</v>
      </c>
      <c r="F110" s="7" t="s">
        <v>65</v>
      </c>
      <c r="G110" s="98"/>
      <c r="H110" s="98"/>
    </row>
    <row r="111" spans="1:8" x14ac:dyDescent="0.25">
      <c r="H111" s="27" t="s">
        <v>62</v>
      </c>
    </row>
  </sheetData>
  <mergeCells count="8">
    <mergeCell ref="A3:F3"/>
    <mergeCell ref="A13:C13"/>
    <mergeCell ref="A53:C53"/>
    <mergeCell ref="A49:F49"/>
    <mergeCell ref="A5:F5"/>
    <mergeCell ref="A7:F7"/>
    <mergeCell ref="A9:F9"/>
    <mergeCell ref="A37:H37"/>
  </mergeCells>
  <pageMargins left="0.31496062992125984" right="0.31496062992125984" top="0.35433070866141736" bottom="0.35433070866141736" header="0.31496062992125984" footer="0.31496062992125984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2"/>
  <sheetViews>
    <sheetView zoomScaleNormal="100" workbookViewId="0">
      <selection activeCell="A62" sqref="A62"/>
    </sheetView>
  </sheetViews>
  <sheetFormatPr defaultColWidth="8.85546875" defaultRowHeight="15" x14ac:dyDescent="0.25"/>
  <cols>
    <col min="1" max="1" width="45.85546875" style="4" customWidth="1"/>
    <col min="2" max="4" width="22.5703125" style="25" customWidth="1"/>
    <col min="5" max="6" width="8.7109375" style="27" customWidth="1"/>
    <col min="7" max="16384" width="8.85546875" style="4"/>
  </cols>
  <sheetData>
    <row r="1" spans="1:6" s="1" customFormat="1" ht="18" customHeight="1" x14ac:dyDescent="0.25">
      <c r="A1" s="1" t="s">
        <v>125</v>
      </c>
      <c r="B1" s="2"/>
      <c r="C1" s="2"/>
      <c r="D1" s="2"/>
      <c r="E1" s="27"/>
      <c r="F1" s="27"/>
    </row>
    <row r="2" spans="1:6" s="7" customFormat="1" x14ac:dyDescent="0.25">
      <c r="B2" s="25"/>
      <c r="C2" s="25"/>
      <c r="D2" s="25"/>
      <c r="E2" s="27"/>
      <c r="F2" s="27"/>
    </row>
    <row r="3" spans="1:6" s="7" customFormat="1" ht="42" customHeight="1" x14ac:dyDescent="0.25">
      <c r="A3" s="188" t="s">
        <v>198</v>
      </c>
      <c r="B3" s="188"/>
      <c r="C3" s="188"/>
      <c r="D3" s="188"/>
      <c r="E3" s="188"/>
      <c r="F3" s="188"/>
    </row>
    <row r="4" spans="1:6" s="7" customFormat="1" ht="10.5" customHeight="1" x14ac:dyDescent="0.25">
      <c r="A4" s="28"/>
      <c r="B4" s="29"/>
      <c r="C4" s="29"/>
      <c r="D4" s="29"/>
      <c r="E4" s="27"/>
      <c r="F4" s="27"/>
    </row>
    <row r="5" spans="1:6" s="7" customFormat="1" ht="15.75" customHeight="1" x14ac:dyDescent="0.25">
      <c r="A5" s="208" t="s">
        <v>18</v>
      </c>
      <c r="B5" s="208"/>
      <c r="C5" s="208"/>
      <c r="D5" s="208"/>
      <c r="E5" s="27"/>
      <c r="F5" s="27"/>
    </row>
    <row r="6" spans="1:6" s="7" customFormat="1" ht="18.75" x14ac:dyDescent="0.25">
      <c r="B6" s="29"/>
      <c r="C6" s="29"/>
      <c r="D6" s="29"/>
      <c r="E6" s="27"/>
      <c r="F6" s="27"/>
    </row>
    <row r="7" spans="1:6" s="7" customFormat="1" ht="18" customHeight="1" x14ac:dyDescent="0.25">
      <c r="A7" s="208" t="s">
        <v>4</v>
      </c>
      <c r="B7" s="208"/>
      <c r="C7" s="208"/>
      <c r="D7" s="208"/>
      <c r="E7" s="27"/>
      <c r="F7" s="27"/>
    </row>
    <row r="8" spans="1:6" s="7" customFormat="1" ht="10.5" customHeight="1" x14ac:dyDescent="0.25">
      <c r="A8" s="28"/>
      <c r="B8" s="29"/>
      <c r="C8" s="29"/>
      <c r="D8" s="29"/>
      <c r="E8" s="27"/>
      <c r="F8" s="27"/>
    </row>
    <row r="9" spans="1:6" s="7" customFormat="1" ht="15.75" customHeight="1" x14ac:dyDescent="0.25">
      <c r="A9" s="208" t="s">
        <v>37</v>
      </c>
      <c r="B9" s="208"/>
      <c r="C9" s="208"/>
      <c r="D9" s="208"/>
      <c r="E9" s="27"/>
      <c r="F9" s="27"/>
    </row>
    <row r="10" spans="1:6" ht="18.75" x14ac:dyDescent="0.25">
      <c r="A10" s="49"/>
      <c r="B10" s="29"/>
      <c r="C10" s="29"/>
      <c r="D10" s="29"/>
    </row>
    <row r="11" spans="1:6" ht="25.5" x14ac:dyDescent="0.25">
      <c r="A11" s="30" t="s">
        <v>39</v>
      </c>
      <c r="B11" s="32" t="s">
        <v>200</v>
      </c>
      <c r="C11" s="32" t="s">
        <v>185</v>
      </c>
      <c r="D11" s="32" t="s">
        <v>201</v>
      </c>
      <c r="E11" s="134" t="s">
        <v>179</v>
      </c>
      <c r="F11" s="134" t="s">
        <v>179</v>
      </c>
    </row>
    <row r="12" spans="1:6" s="89" customFormat="1" ht="15" customHeight="1" x14ac:dyDescent="0.2">
      <c r="A12" s="90">
        <v>1</v>
      </c>
      <c r="B12" s="140">
        <v>2</v>
      </c>
      <c r="C12" s="140">
        <v>3</v>
      </c>
      <c r="D12" s="140">
        <v>4</v>
      </c>
      <c r="E12" s="159" t="s">
        <v>183</v>
      </c>
      <c r="F12" s="159" t="s">
        <v>184</v>
      </c>
    </row>
    <row r="13" spans="1:6" ht="18.600000000000001" customHeight="1" x14ac:dyDescent="0.25">
      <c r="A13" s="64" t="s">
        <v>0</v>
      </c>
      <c r="B13" s="65">
        <f>B14+B17+B20+B24+B29+B32</f>
        <v>2033619.75</v>
      </c>
      <c r="C13" s="65">
        <f t="shared" ref="C13:D13" si="0">C14+C17+C20+C24+C29+C32</f>
        <v>2588197</v>
      </c>
      <c r="D13" s="65">
        <f t="shared" si="0"/>
        <v>2541573.14</v>
      </c>
      <c r="E13" s="170">
        <f>D13/B13*100</f>
        <v>124.97779587358946</v>
      </c>
      <c r="F13" s="170">
        <f>D13/C13*100</f>
        <v>98.198596938331988</v>
      </c>
    </row>
    <row r="14" spans="1:6" ht="15.75" customHeight="1" x14ac:dyDescent="0.25">
      <c r="A14" s="66" t="s">
        <v>42</v>
      </c>
      <c r="B14" s="67">
        <f t="shared" ref="B14:D14" si="1">B15</f>
        <v>26413.119999999999</v>
      </c>
      <c r="C14" s="67">
        <f t="shared" si="1"/>
        <v>28562</v>
      </c>
      <c r="D14" s="67">
        <f t="shared" si="1"/>
        <v>37702.730000000003</v>
      </c>
      <c r="E14" s="171">
        <f>D14/B14*100</f>
        <v>142.74243254867281</v>
      </c>
      <c r="F14" s="171">
        <f>D14/C14*100</f>
        <v>132.00311602828933</v>
      </c>
    </row>
    <row r="15" spans="1:6" ht="16.899999999999999" customHeight="1" x14ac:dyDescent="0.25">
      <c r="A15" s="61" t="s">
        <v>170</v>
      </c>
      <c r="B15" s="47">
        <v>26413.119999999999</v>
      </c>
      <c r="C15" s="47">
        <v>28562</v>
      </c>
      <c r="D15" s="47">
        <v>37702.730000000003</v>
      </c>
      <c r="E15" s="133">
        <f t="shared" ref="E15:E29" si="2">D15/B15*100</f>
        <v>142.74243254867281</v>
      </c>
      <c r="F15" s="133">
        <f t="shared" ref="F15:F29" si="3">D15/C15*100</f>
        <v>132.00311602828933</v>
      </c>
    </row>
    <row r="16" spans="1:6" s="149" customFormat="1" ht="16.899999999999999" customHeight="1" x14ac:dyDescent="0.25">
      <c r="A16" s="61" t="s">
        <v>227</v>
      </c>
      <c r="B16" s="148">
        <v>-2823.01</v>
      </c>
      <c r="C16" s="148">
        <v>0</v>
      </c>
      <c r="D16" s="148">
        <v>6020.66</v>
      </c>
      <c r="E16" s="133">
        <f t="shared" ref="E16" si="4">D16/B16*100</f>
        <v>-213.27094130024332</v>
      </c>
      <c r="F16" s="133">
        <v>0</v>
      </c>
    </row>
    <row r="17" spans="1:6" ht="15.75" customHeight="1" x14ac:dyDescent="0.25">
      <c r="A17" s="66" t="s">
        <v>44</v>
      </c>
      <c r="B17" s="67">
        <f t="shared" ref="B17:D17" si="5">B18</f>
        <v>18867.36</v>
      </c>
      <c r="C17" s="67">
        <f t="shared" si="5"/>
        <v>20918</v>
      </c>
      <c r="D17" s="67">
        <f t="shared" si="5"/>
        <v>21033.63</v>
      </c>
      <c r="E17" s="171">
        <f t="shared" si="2"/>
        <v>111.4815745287099</v>
      </c>
      <c r="F17" s="171">
        <f t="shared" si="3"/>
        <v>100.55277751219047</v>
      </c>
    </row>
    <row r="18" spans="1:6" ht="16.899999999999999" customHeight="1" x14ac:dyDescent="0.25">
      <c r="A18" s="61" t="s">
        <v>169</v>
      </c>
      <c r="B18" s="47">
        <v>18867.36</v>
      </c>
      <c r="C18" s="47">
        <v>20918</v>
      </c>
      <c r="D18" s="47">
        <v>21033.63</v>
      </c>
      <c r="E18" s="133">
        <f t="shared" si="2"/>
        <v>111.4815745287099</v>
      </c>
      <c r="F18" s="133">
        <f t="shared" si="3"/>
        <v>100.55277751219047</v>
      </c>
    </row>
    <row r="19" spans="1:6" s="149" customFormat="1" ht="16.899999999999999" customHeight="1" x14ac:dyDescent="0.25">
      <c r="A19" s="61" t="s">
        <v>228</v>
      </c>
      <c r="B19" s="148">
        <v>36154.910000000003</v>
      </c>
      <c r="C19" s="148">
        <v>37196.559999999998</v>
      </c>
      <c r="D19" s="148">
        <v>857.86</v>
      </c>
      <c r="E19" s="133">
        <f t="shared" ref="E19" si="6">D19/B19*100</f>
        <v>2.3727344363462666</v>
      </c>
      <c r="F19" s="133">
        <f t="shared" ref="F19" si="7">D19/C19*100</f>
        <v>2.3062885385100129</v>
      </c>
    </row>
    <row r="20" spans="1:6" ht="15.75" customHeight="1" x14ac:dyDescent="0.25">
      <c r="A20" s="66" t="s">
        <v>41</v>
      </c>
      <c r="B20" s="67">
        <f t="shared" ref="B20" si="8">B21+B22</f>
        <v>140785.67000000001</v>
      </c>
      <c r="C20" s="67">
        <f t="shared" ref="C20:D20" si="9">C21+C22</f>
        <v>160500</v>
      </c>
      <c r="D20" s="67">
        <f t="shared" si="9"/>
        <v>162345.70000000001</v>
      </c>
      <c r="E20" s="171">
        <f t="shared" si="2"/>
        <v>115.31407990600179</v>
      </c>
      <c r="F20" s="171">
        <f t="shared" si="3"/>
        <v>101.14996884735203</v>
      </c>
    </row>
    <row r="21" spans="1:6" ht="16.899999999999999" customHeight="1" x14ac:dyDescent="0.25">
      <c r="A21" s="63" t="s">
        <v>171</v>
      </c>
      <c r="B21" s="44">
        <v>57558.26</v>
      </c>
      <c r="C21" s="44">
        <v>50300</v>
      </c>
      <c r="D21" s="44">
        <v>54136.89</v>
      </c>
      <c r="E21" s="165">
        <f t="shared" si="2"/>
        <v>94.055814056922486</v>
      </c>
      <c r="F21" s="165">
        <f t="shared" si="3"/>
        <v>107.62801192842942</v>
      </c>
    </row>
    <row r="22" spans="1:6" ht="16.899999999999999" customHeight="1" x14ac:dyDescent="0.25">
      <c r="A22" s="63" t="s">
        <v>177</v>
      </c>
      <c r="B22" s="44">
        <v>83227.41</v>
      </c>
      <c r="C22" s="44">
        <v>110200</v>
      </c>
      <c r="D22" s="44">
        <v>108208.81</v>
      </c>
      <c r="E22" s="165">
        <f t="shared" si="2"/>
        <v>130.01583252440511</v>
      </c>
      <c r="F22" s="165">
        <f t="shared" si="3"/>
        <v>98.193112522686022</v>
      </c>
    </row>
    <row r="23" spans="1:6" s="149" customFormat="1" ht="16.899999999999999" customHeight="1" x14ac:dyDescent="0.25">
      <c r="A23" s="61" t="s">
        <v>233</v>
      </c>
      <c r="B23" s="148">
        <v>14317.66</v>
      </c>
      <c r="C23" s="148">
        <v>12100</v>
      </c>
      <c r="D23" s="148">
        <v>1403.38</v>
      </c>
      <c r="E23" s="133">
        <f t="shared" ref="E23" si="10">D23/B23*100</f>
        <v>9.8017413460020713</v>
      </c>
      <c r="F23" s="133">
        <f t="shared" ref="F23" si="11">D23/C23*100</f>
        <v>11.598181818181818</v>
      </c>
    </row>
    <row r="24" spans="1:6" ht="15.75" customHeight="1" x14ac:dyDescent="0.25">
      <c r="A24" s="66" t="s">
        <v>40</v>
      </c>
      <c r="B24" s="67">
        <f t="shared" ref="B24:D24" si="12">B25+B26</f>
        <v>1845453.67</v>
      </c>
      <c r="C24" s="67">
        <f t="shared" si="12"/>
        <v>2370403</v>
      </c>
      <c r="D24" s="67">
        <f t="shared" si="12"/>
        <v>2311963.15</v>
      </c>
      <c r="E24" s="171">
        <f t="shared" si="2"/>
        <v>125.27885080962233</v>
      </c>
      <c r="F24" s="171">
        <f t="shared" si="3"/>
        <v>97.534602765858807</v>
      </c>
    </row>
    <row r="25" spans="1:6" ht="16.899999999999999" customHeight="1" x14ac:dyDescent="0.25">
      <c r="A25" s="61" t="s">
        <v>173</v>
      </c>
      <c r="B25" s="44">
        <v>65897.490000000005</v>
      </c>
      <c r="C25" s="44">
        <v>152495</v>
      </c>
      <c r="D25" s="44">
        <v>115565.09</v>
      </c>
      <c r="E25" s="165">
        <f t="shared" si="2"/>
        <v>175.37100426738559</v>
      </c>
      <c r="F25" s="165">
        <f t="shared" si="3"/>
        <v>75.782871569559646</v>
      </c>
    </row>
    <row r="26" spans="1:6" ht="16.899999999999999" customHeight="1" x14ac:dyDescent="0.25">
      <c r="A26" s="61" t="s">
        <v>172</v>
      </c>
      <c r="B26" s="44">
        <v>1779556.18</v>
      </c>
      <c r="C26" s="44">
        <v>2217908</v>
      </c>
      <c r="D26" s="44">
        <v>2196398.06</v>
      </c>
      <c r="E26" s="165">
        <f t="shared" si="2"/>
        <v>123.4239235987481</v>
      </c>
      <c r="F26" s="165">
        <f t="shared" si="3"/>
        <v>99.030169871789099</v>
      </c>
    </row>
    <row r="27" spans="1:6" s="149" customFormat="1" ht="16.899999999999999" customHeight="1" x14ac:dyDescent="0.25">
      <c r="A27" s="61" t="s">
        <v>229</v>
      </c>
      <c r="B27" s="148">
        <v>-952.3</v>
      </c>
      <c r="C27" s="148">
        <v>0</v>
      </c>
      <c r="D27" s="148">
        <v>-52810.23</v>
      </c>
      <c r="E27" s="133">
        <f t="shared" ref="E27:E28" si="13">D27/B27*100</f>
        <v>5545.5455213693167</v>
      </c>
      <c r="F27" s="133">
        <v>0</v>
      </c>
    </row>
    <row r="28" spans="1:6" s="149" customFormat="1" ht="16.899999999999999" customHeight="1" x14ac:dyDescent="0.25">
      <c r="A28" s="61" t="s">
        <v>230</v>
      </c>
      <c r="B28" s="148">
        <v>-2613.6999999999998</v>
      </c>
      <c r="C28" s="148">
        <v>0</v>
      </c>
      <c r="D28" s="148">
        <v>-24806.26</v>
      </c>
      <c r="E28" s="133">
        <f t="shared" si="13"/>
        <v>949.08597008072843</v>
      </c>
      <c r="F28" s="133">
        <v>0</v>
      </c>
    </row>
    <row r="29" spans="1:6" ht="15.75" customHeight="1" x14ac:dyDescent="0.25">
      <c r="A29" s="66" t="s">
        <v>174</v>
      </c>
      <c r="B29" s="67">
        <f t="shared" ref="B29:D29" si="14">B30</f>
        <v>1907.33</v>
      </c>
      <c r="C29" s="67">
        <f t="shared" si="14"/>
        <v>7621</v>
      </c>
      <c r="D29" s="67">
        <f t="shared" si="14"/>
        <v>8335.33</v>
      </c>
      <c r="E29" s="171">
        <f t="shared" si="2"/>
        <v>437.01561869209843</v>
      </c>
      <c r="F29" s="171">
        <f t="shared" si="3"/>
        <v>109.37317937278573</v>
      </c>
    </row>
    <row r="30" spans="1:6" ht="16.899999999999999" customHeight="1" x14ac:dyDescent="0.25">
      <c r="A30" s="61" t="s">
        <v>175</v>
      </c>
      <c r="B30" s="47">
        <v>1907.33</v>
      </c>
      <c r="C30" s="47">
        <v>7621</v>
      </c>
      <c r="D30" s="47">
        <v>8335.33</v>
      </c>
      <c r="E30" s="133">
        <f t="shared" ref="E30:E33" si="15">D30/B30*100</f>
        <v>437.01561869209843</v>
      </c>
      <c r="F30" s="133">
        <f t="shared" ref="F30:F33" si="16">D30/C30*100</f>
        <v>109.37317937278573</v>
      </c>
    </row>
    <row r="31" spans="1:6" s="149" customFormat="1" ht="16.899999999999999" customHeight="1" x14ac:dyDescent="0.25">
      <c r="A31" s="61" t="s">
        <v>231</v>
      </c>
      <c r="B31" s="148">
        <v>0</v>
      </c>
      <c r="C31" s="148">
        <v>0</v>
      </c>
      <c r="D31" s="148">
        <v>0</v>
      </c>
      <c r="E31" s="133">
        <v>0</v>
      </c>
      <c r="F31" s="133">
        <v>0</v>
      </c>
    </row>
    <row r="32" spans="1:6" ht="24.75" customHeight="1" x14ac:dyDescent="0.25">
      <c r="A32" s="68" t="s">
        <v>182</v>
      </c>
      <c r="B32" s="67">
        <f t="shared" ref="B32:D32" si="17">B33</f>
        <v>192.6</v>
      </c>
      <c r="C32" s="67">
        <f t="shared" si="17"/>
        <v>193</v>
      </c>
      <c r="D32" s="67">
        <f t="shared" si="17"/>
        <v>192.6</v>
      </c>
      <c r="E32" s="171">
        <f t="shared" si="15"/>
        <v>100</v>
      </c>
      <c r="F32" s="171">
        <f t="shared" si="16"/>
        <v>99.792746113989637</v>
      </c>
    </row>
    <row r="33" spans="1:6" ht="28.15" customHeight="1" x14ac:dyDescent="0.25">
      <c r="A33" s="63" t="s">
        <v>186</v>
      </c>
      <c r="B33" s="47">
        <v>192.6</v>
      </c>
      <c r="C33" s="47">
        <v>193</v>
      </c>
      <c r="D33" s="47">
        <v>192.6</v>
      </c>
      <c r="E33" s="133">
        <f t="shared" si="15"/>
        <v>100</v>
      </c>
      <c r="F33" s="133">
        <f t="shared" si="16"/>
        <v>99.792746113989637</v>
      </c>
    </row>
    <row r="34" spans="1:6" s="149" customFormat="1" ht="16.899999999999999" customHeight="1" x14ac:dyDescent="0.25">
      <c r="A34" s="61" t="s">
        <v>232</v>
      </c>
      <c r="B34" s="148">
        <v>0</v>
      </c>
      <c r="C34" s="148">
        <v>0</v>
      </c>
      <c r="D34" s="148">
        <v>0</v>
      </c>
      <c r="E34" s="133">
        <v>0</v>
      </c>
      <c r="F34" s="133">
        <v>0</v>
      </c>
    </row>
    <row r="37" spans="1:6" s="7" customFormat="1" ht="15.75" customHeight="1" x14ac:dyDescent="0.25">
      <c r="A37" s="208" t="s">
        <v>38</v>
      </c>
      <c r="B37" s="208"/>
      <c r="C37" s="208"/>
      <c r="D37" s="208"/>
      <c r="E37" s="27"/>
      <c r="F37" s="27"/>
    </row>
    <row r="38" spans="1:6" ht="18.75" x14ac:dyDescent="0.25">
      <c r="A38" s="49"/>
      <c r="B38" s="29"/>
      <c r="C38" s="29"/>
      <c r="D38" s="29"/>
    </row>
    <row r="39" spans="1:6" ht="25.5" x14ac:dyDescent="0.25">
      <c r="A39" s="30" t="s">
        <v>39</v>
      </c>
      <c r="B39" s="32" t="s">
        <v>200</v>
      </c>
      <c r="C39" s="32" t="s">
        <v>185</v>
      </c>
      <c r="D39" s="32" t="s">
        <v>201</v>
      </c>
      <c r="E39" s="134" t="s">
        <v>179</v>
      </c>
      <c r="F39" s="134" t="s">
        <v>179</v>
      </c>
    </row>
    <row r="40" spans="1:6" s="89" customFormat="1" ht="15" customHeight="1" x14ac:dyDescent="0.2">
      <c r="A40" s="90">
        <v>1</v>
      </c>
      <c r="B40" s="140">
        <v>2</v>
      </c>
      <c r="C40" s="140">
        <v>3</v>
      </c>
      <c r="D40" s="140">
        <v>4</v>
      </c>
      <c r="E40" s="159" t="s">
        <v>183</v>
      </c>
      <c r="F40" s="159" t="s">
        <v>184</v>
      </c>
    </row>
    <row r="41" spans="1:6" ht="18.600000000000001" customHeight="1" x14ac:dyDescent="0.25">
      <c r="A41" s="64" t="s">
        <v>1</v>
      </c>
      <c r="B41" s="65">
        <f>B42+B44+B46+B49+B52+B54</f>
        <v>2035064.1400000001</v>
      </c>
      <c r="C41" s="65">
        <f t="shared" ref="C41:D41" si="18">C42+C44+C46+C49+C52+C54</f>
        <v>2582984</v>
      </c>
      <c r="D41" s="65">
        <f t="shared" si="18"/>
        <v>2610907.73</v>
      </c>
      <c r="E41" s="170">
        <f>D41/B41*100</f>
        <v>128.29609046130602</v>
      </c>
      <c r="F41" s="170">
        <f>D41/C41*100</f>
        <v>101.08106476850031</v>
      </c>
    </row>
    <row r="42" spans="1:6" ht="15.75" customHeight="1" x14ac:dyDescent="0.25">
      <c r="A42" s="66" t="s">
        <v>42</v>
      </c>
      <c r="B42" s="67">
        <f t="shared" ref="B42:D42" si="19">B43</f>
        <v>26543.91</v>
      </c>
      <c r="C42" s="67">
        <f t="shared" si="19"/>
        <v>26122</v>
      </c>
      <c r="D42" s="67">
        <f t="shared" si="19"/>
        <v>31682.07</v>
      </c>
      <c r="E42" s="171">
        <f>D42/B42*100</f>
        <v>119.35720848963096</v>
      </c>
      <c r="F42" s="171">
        <f>D42/C42*100</f>
        <v>121.28500880483884</v>
      </c>
    </row>
    <row r="43" spans="1:6" ht="16.899999999999999" customHeight="1" x14ac:dyDescent="0.25">
      <c r="A43" s="61" t="s">
        <v>170</v>
      </c>
      <c r="B43" s="47">
        <v>26543.91</v>
      </c>
      <c r="C43" s="47">
        <v>26122</v>
      </c>
      <c r="D43" s="47">
        <v>31682.07</v>
      </c>
      <c r="E43" s="133">
        <f t="shared" ref="E43:E55" si="20">D43/B43*100</f>
        <v>119.35720848963096</v>
      </c>
      <c r="F43" s="133">
        <f t="shared" ref="F43:F55" si="21">D43/C43*100</f>
        <v>121.28500880483884</v>
      </c>
    </row>
    <row r="44" spans="1:6" ht="15.75" customHeight="1" x14ac:dyDescent="0.25">
      <c r="A44" s="66" t="s">
        <v>44</v>
      </c>
      <c r="B44" s="67">
        <f t="shared" ref="B44:D44" si="22">B45</f>
        <v>16958.09</v>
      </c>
      <c r="C44" s="67">
        <f t="shared" si="22"/>
        <v>28812</v>
      </c>
      <c r="D44" s="67">
        <f t="shared" si="22"/>
        <v>20175.77</v>
      </c>
      <c r="E44" s="171">
        <f t="shared" si="20"/>
        <v>118.97430665835597</v>
      </c>
      <c r="F44" s="171">
        <f t="shared" si="21"/>
        <v>70.025579619602937</v>
      </c>
    </row>
    <row r="45" spans="1:6" ht="16.899999999999999" customHeight="1" x14ac:dyDescent="0.25">
      <c r="A45" s="61" t="s">
        <v>169</v>
      </c>
      <c r="B45" s="47">
        <v>16958.09</v>
      </c>
      <c r="C45" s="47">
        <v>28812</v>
      </c>
      <c r="D45" s="47">
        <v>20175.77</v>
      </c>
      <c r="E45" s="133">
        <f t="shared" si="20"/>
        <v>118.97430665835597</v>
      </c>
      <c r="F45" s="133">
        <f t="shared" si="21"/>
        <v>70.025579619602937</v>
      </c>
    </row>
    <row r="46" spans="1:6" ht="15.75" customHeight="1" x14ac:dyDescent="0.25">
      <c r="A46" s="66" t="s">
        <v>41</v>
      </c>
      <c r="B46" s="67">
        <f t="shared" ref="B46" si="23">B47+B48</f>
        <v>147243</v>
      </c>
      <c r="C46" s="67">
        <f t="shared" ref="C46:D46" si="24">C47+C48</f>
        <v>160500</v>
      </c>
      <c r="D46" s="67">
        <f t="shared" si="24"/>
        <v>160942.32</v>
      </c>
      <c r="E46" s="171">
        <f t="shared" si="20"/>
        <v>109.30388541390764</v>
      </c>
      <c r="F46" s="171">
        <f t="shared" si="21"/>
        <v>100.27558878504675</v>
      </c>
    </row>
    <row r="47" spans="1:6" ht="16.899999999999999" customHeight="1" x14ac:dyDescent="0.25">
      <c r="A47" s="63" t="s">
        <v>171</v>
      </c>
      <c r="B47" s="44">
        <v>59977.16</v>
      </c>
      <c r="C47" s="44">
        <v>50300</v>
      </c>
      <c r="D47" s="44">
        <v>52733.51</v>
      </c>
      <c r="E47" s="165">
        <f t="shared" si="20"/>
        <v>87.922652556406462</v>
      </c>
      <c r="F47" s="165">
        <f t="shared" si="21"/>
        <v>104.83799204771371</v>
      </c>
    </row>
    <row r="48" spans="1:6" ht="16.899999999999999" customHeight="1" x14ac:dyDescent="0.25">
      <c r="A48" s="63" t="s">
        <v>177</v>
      </c>
      <c r="B48" s="44">
        <v>87265.84</v>
      </c>
      <c r="C48" s="44">
        <v>110200</v>
      </c>
      <c r="D48" s="44">
        <v>108208.81</v>
      </c>
      <c r="E48" s="165">
        <f t="shared" si="20"/>
        <v>123.99904704979635</v>
      </c>
      <c r="F48" s="165">
        <f t="shared" si="21"/>
        <v>98.193112522686022</v>
      </c>
    </row>
    <row r="49" spans="1:6" ht="15.75" customHeight="1" x14ac:dyDescent="0.25">
      <c r="A49" s="66" t="s">
        <v>40</v>
      </c>
      <c r="B49" s="67">
        <f t="shared" ref="B49" si="25">B50+B51</f>
        <v>1842219.21</v>
      </c>
      <c r="C49" s="67">
        <f t="shared" ref="C49:D49" si="26">C50+C51</f>
        <v>2359736</v>
      </c>
      <c r="D49" s="67">
        <f t="shared" si="26"/>
        <v>2389579.6399999997</v>
      </c>
      <c r="E49" s="171">
        <f t="shared" si="20"/>
        <v>129.71201402247888</v>
      </c>
      <c r="F49" s="171">
        <f t="shared" si="21"/>
        <v>101.26470249214317</v>
      </c>
    </row>
    <row r="50" spans="1:6" ht="16.899999999999999" customHeight="1" x14ac:dyDescent="0.25">
      <c r="A50" s="61" t="s">
        <v>173</v>
      </c>
      <c r="B50" s="44">
        <v>60746.46</v>
      </c>
      <c r="C50" s="44">
        <v>126363</v>
      </c>
      <c r="D50" s="44">
        <v>168375.32</v>
      </c>
      <c r="E50" s="165">
        <f t="shared" si="20"/>
        <v>277.17717213480427</v>
      </c>
      <c r="F50" s="165">
        <f t="shared" si="21"/>
        <v>133.24732714481294</v>
      </c>
    </row>
    <row r="51" spans="1:6" ht="16.899999999999999" customHeight="1" x14ac:dyDescent="0.25">
      <c r="A51" s="61" t="s">
        <v>172</v>
      </c>
      <c r="B51" s="44">
        <v>1781472.75</v>
      </c>
      <c r="C51" s="44">
        <v>2233373</v>
      </c>
      <c r="D51" s="44">
        <v>2221204.3199999998</v>
      </c>
      <c r="E51" s="165">
        <f t="shared" si="20"/>
        <v>124.68359788270686</v>
      </c>
      <c r="F51" s="165">
        <f t="shared" si="21"/>
        <v>99.455143408646919</v>
      </c>
    </row>
    <row r="52" spans="1:6" ht="15.75" customHeight="1" x14ac:dyDescent="0.25">
      <c r="A52" s="66" t="s">
        <v>174</v>
      </c>
      <c r="B52" s="67">
        <f t="shared" ref="B52:D52" si="27">B53</f>
        <v>1907.33</v>
      </c>
      <c r="C52" s="67">
        <f t="shared" si="27"/>
        <v>7621</v>
      </c>
      <c r="D52" s="67">
        <f t="shared" si="27"/>
        <v>8335.33</v>
      </c>
      <c r="E52" s="171">
        <f t="shared" si="20"/>
        <v>437.01561869209843</v>
      </c>
      <c r="F52" s="171">
        <f t="shared" si="21"/>
        <v>109.37317937278573</v>
      </c>
    </row>
    <row r="53" spans="1:6" ht="16.899999999999999" customHeight="1" x14ac:dyDescent="0.25">
      <c r="A53" s="61" t="s">
        <v>175</v>
      </c>
      <c r="B53" s="47">
        <v>1907.33</v>
      </c>
      <c r="C53" s="47">
        <v>7621</v>
      </c>
      <c r="D53" s="47">
        <v>8335.33</v>
      </c>
      <c r="E53" s="133">
        <f t="shared" si="20"/>
        <v>437.01561869209843</v>
      </c>
      <c r="F53" s="133">
        <f t="shared" si="21"/>
        <v>109.37317937278573</v>
      </c>
    </row>
    <row r="54" spans="1:6" ht="24.75" customHeight="1" x14ac:dyDescent="0.25">
      <c r="A54" s="68" t="s">
        <v>176</v>
      </c>
      <c r="B54" s="67">
        <f t="shared" ref="B54:D54" si="28">B55</f>
        <v>192.6</v>
      </c>
      <c r="C54" s="67">
        <f t="shared" si="28"/>
        <v>193</v>
      </c>
      <c r="D54" s="67">
        <f t="shared" si="28"/>
        <v>192.6</v>
      </c>
      <c r="E54" s="171">
        <f t="shared" si="20"/>
        <v>100</v>
      </c>
      <c r="F54" s="171">
        <f t="shared" si="21"/>
        <v>99.792746113989637</v>
      </c>
    </row>
    <row r="55" spans="1:6" ht="28.15" customHeight="1" x14ac:dyDescent="0.25">
      <c r="A55" s="63" t="s">
        <v>178</v>
      </c>
      <c r="B55" s="47">
        <v>192.6</v>
      </c>
      <c r="C55" s="47">
        <v>193</v>
      </c>
      <c r="D55" s="47">
        <v>192.6</v>
      </c>
      <c r="E55" s="133">
        <f t="shared" si="20"/>
        <v>100</v>
      </c>
      <c r="F55" s="133">
        <f t="shared" si="21"/>
        <v>99.792746113989637</v>
      </c>
    </row>
    <row r="57" spans="1:6" s="7" customFormat="1" x14ac:dyDescent="0.25">
      <c r="A57" s="7" t="s">
        <v>234</v>
      </c>
      <c r="B57" s="25"/>
      <c r="C57" s="25"/>
      <c r="D57" s="25"/>
      <c r="E57" s="27"/>
      <c r="F57" s="27"/>
    </row>
    <row r="58" spans="1:6" s="7" customFormat="1" x14ac:dyDescent="0.25">
      <c r="B58" s="25"/>
      <c r="C58" s="25"/>
      <c r="D58" s="25"/>
      <c r="E58" s="27"/>
      <c r="F58" s="27"/>
    </row>
    <row r="59" spans="1:6" s="7" customFormat="1" x14ac:dyDescent="0.25">
      <c r="A59" s="141" t="s">
        <v>61</v>
      </c>
      <c r="B59" s="25" t="s">
        <v>62</v>
      </c>
      <c r="C59" s="25" t="s">
        <v>62</v>
      </c>
      <c r="D59" s="25" t="s">
        <v>63</v>
      </c>
      <c r="E59" s="27"/>
      <c r="F59" s="27"/>
    </row>
    <row r="60" spans="1:6" s="7" customFormat="1" x14ac:dyDescent="0.25">
      <c r="A60" s="7" t="s">
        <v>64</v>
      </c>
      <c r="B60" s="25" t="s">
        <v>62</v>
      </c>
      <c r="C60" s="25" t="s">
        <v>62</v>
      </c>
      <c r="D60" s="25" t="s">
        <v>65</v>
      </c>
      <c r="E60" s="27"/>
      <c r="F60" s="27"/>
    </row>
    <row r="61" spans="1:6" s="7" customFormat="1" x14ac:dyDescent="0.25">
      <c r="B61" s="25"/>
      <c r="C61" s="25"/>
      <c r="D61" s="25"/>
      <c r="E61" s="27"/>
      <c r="F61" s="27"/>
    </row>
    <row r="62" spans="1:6" s="7" customFormat="1" x14ac:dyDescent="0.25">
      <c r="B62" s="25"/>
      <c r="C62" s="25"/>
      <c r="D62" s="25"/>
      <c r="E62" s="27"/>
      <c r="F62" s="27"/>
    </row>
  </sheetData>
  <mergeCells count="5">
    <mergeCell ref="A3:F3"/>
    <mergeCell ref="A5:D5"/>
    <mergeCell ref="A7:D7"/>
    <mergeCell ref="A9:D9"/>
    <mergeCell ref="A37:D37"/>
  </mergeCells>
  <pageMargins left="0.51181102362204722" right="0.51181102362204722" top="0.35433070866141736" bottom="0.35433070866141736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7"/>
  <sheetViews>
    <sheetView topLeftCell="A2" zoomScaleNormal="100" workbookViewId="0">
      <selection activeCell="A21" sqref="A21:XFD21"/>
    </sheetView>
  </sheetViews>
  <sheetFormatPr defaultColWidth="9.140625" defaultRowHeight="15" x14ac:dyDescent="0.25"/>
  <cols>
    <col min="1" max="1" width="43.5703125" style="4" customWidth="1"/>
    <col min="2" max="2" width="25.28515625" style="26" customWidth="1"/>
    <col min="3" max="3" width="25.28515625" style="4" customWidth="1"/>
    <col min="4" max="4" width="25.28515625" style="25" customWidth="1"/>
    <col min="5" max="6" width="9.140625" style="27"/>
    <col min="7" max="16384" width="9.140625" style="4"/>
  </cols>
  <sheetData>
    <row r="1" spans="1:6" s="3" customFormat="1" ht="18" customHeight="1" x14ac:dyDescent="0.25">
      <c r="A1" s="1" t="s">
        <v>125</v>
      </c>
      <c r="B1" s="2"/>
      <c r="C1" s="1"/>
      <c r="D1" s="2"/>
      <c r="E1" s="27"/>
      <c r="F1" s="27"/>
    </row>
    <row r="2" spans="1:6" x14ac:dyDescent="0.25">
      <c r="A2" s="7"/>
      <c r="B2" s="25"/>
      <c r="C2" s="7"/>
    </row>
    <row r="3" spans="1:6" ht="42" customHeight="1" x14ac:dyDescent="0.25">
      <c r="A3" s="188" t="s">
        <v>198</v>
      </c>
      <c r="B3" s="188"/>
      <c r="C3" s="188"/>
      <c r="D3" s="188"/>
      <c r="E3" s="188"/>
      <c r="F3" s="188"/>
    </row>
    <row r="4" spans="1:6" ht="18" customHeight="1" x14ac:dyDescent="0.25">
      <c r="A4" s="28"/>
      <c r="B4" s="29"/>
      <c r="C4" s="28"/>
      <c r="D4" s="29"/>
    </row>
    <row r="5" spans="1:6" ht="15.75" x14ac:dyDescent="0.25">
      <c r="A5" s="208" t="s">
        <v>18</v>
      </c>
      <c r="B5" s="208"/>
      <c r="C5" s="210"/>
      <c r="D5" s="210"/>
    </row>
    <row r="6" spans="1:6" ht="18.75" x14ac:dyDescent="0.25">
      <c r="A6" s="28"/>
      <c r="B6" s="29"/>
      <c r="C6" s="28"/>
      <c r="D6" s="29"/>
    </row>
    <row r="7" spans="1:6" ht="18" customHeight="1" x14ac:dyDescent="0.25">
      <c r="A7" s="208" t="s">
        <v>4</v>
      </c>
      <c r="B7" s="190"/>
      <c r="C7" s="190"/>
      <c r="D7" s="190"/>
    </row>
    <row r="8" spans="1:6" ht="18.75" x14ac:dyDescent="0.25">
      <c r="A8" s="28"/>
      <c r="B8" s="29"/>
      <c r="C8" s="28"/>
      <c r="D8" s="29"/>
    </row>
    <row r="9" spans="1:6" ht="15.75" x14ac:dyDescent="0.25">
      <c r="A9" s="208" t="s">
        <v>13</v>
      </c>
      <c r="B9" s="189"/>
      <c r="C9" s="189"/>
      <c r="D9" s="189"/>
    </row>
    <row r="10" spans="1:6" ht="18.75" x14ac:dyDescent="0.25">
      <c r="A10" s="28"/>
      <c r="B10" s="29"/>
      <c r="C10" s="28"/>
      <c r="D10" s="29"/>
    </row>
    <row r="11" spans="1:6" ht="25.5" x14ac:dyDescent="0.25">
      <c r="A11" s="30" t="s">
        <v>39</v>
      </c>
      <c r="B11" s="32" t="s">
        <v>200</v>
      </c>
      <c r="C11" s="31" t="s">
        <v>185</v>
      </c>
      <c r="D11" s="32" t="s">
        <v>201</v>
      </c>
      <c r="E11" s="172" t="s">
        <v>179</v>
      </c>
      <c r="F11" s="172" t="s">
        <v>179</v>
      </c>
    </row>
    <row r="12" spans="1:6" x14ac:dyDescent="0.25">
      <c r="A12" s="90">
        <v>1</v>
      </c>
      <c r="B12" s="103">
        <v>2</v>
      </c>
      <c r="C12" s="103">
        <v>3</v>
      </c>
      <c r="D12" s="140">
        <v>4</v>
      </c>
      <c r="E12" s="159" t="s">
        <v>183</v>
      </c>
      <c r="F12" s="159" t="s">
        <v>184</v>
      </c>
    </row>
    <row r="13" spans="1:6" ht="18" customHeight="1" x14ac:dyDescent="0.25">
      <c r="A13" s="69" t="s">
        <v>14</v>
      </c>
      <c r="B13" s="70">
        <f t="shared" ref="B13:D13" si="0">B14</f>
        <v>2035064.1400000001</v>
      </c>
      <c r="C13" s="70">
        <f t="shared" si="0"/>
        <v>2582984</v>
      </c>
      <c r="D13" s="70">
        <f t="shared" si="0"/>
        <v>2610907.73</v>
      </c>
      <c r="E13" s="135">
        <f>D13/B13*100</f>
        <v>128.29609046130602</v>
      </c>
      <c r="F13" s="135">
        <f>D13/C13*100</f>
        <v>101.08106476850031</v>
      </c>
    </row>
    <row r="14" spans="1:6" ht="18" customHeight="1" x14ac:dyDescent="0.25">
      <c r="A14" s="71" t="s">
        <v>120</v>
      </c>
      <c r="B14" s="72">
        <f t="shared" ref="B14" si="1">SUM(B15,B16,B17)</f>
        <v>2035064.1400000001</v>
      </c>
      <c r="C14" s="72">
        <f t="shared" ref="C14:D14" si="2">SUM(C15,C16,C17)</f>
        <v>2582984</v>
      </c>
      <c r="D14" s="72">
        <f t="shared" si="2"/>
        <v>2610907.73</v>
      </c>
      <c r="E14" s="132">
        <f>D14/B14*100</f>
        <v>128.29609046130602</v>
      </c>
      <c r="F14" s="132">
        <f>D14/C14*100</f>
        <v>101.08106476850031</v>
      </c>
    </row>
    <row r="15" spans="1:6" ht="18" customHeight="1" x14ac:dyDescent="0.25">
      <c r="A15" s="73" t="s">
        <v>121</v>
      </c>
      <c r="B15" s="74">
        <v>1897470.76</v>
      </c>
      <c r="C15" s="74">
        <v>2386167</v>
      </c>
      <c r="D15" s="74">
        <v>2417699.31</v>
      </c>
      <c r="E15" s="133">
        <f>D15/B15*100</f>
        <v>127.41694686246443</v>
      </c>
      <c r="F15" s="133">
        <f>D15/C15*100</f>
        <v>101.32146283139446</v>
      </c>
    </row>
    <row r="16" spans="1:6" ht="18" customHeight="1" x14ac:dyDescent="0.25">
      <c r="A16" s="75" t="s">
        <v>122</v>
      </c>
      <c r="B16" s="74">
        <v>136447.88</v>
      </c>
      <c r="C16" s="74">
        <v>195695</v>
      </c>
      <c r="D16" s="74">
        <v>192082.49</v>
      </c>
      <c r="E16" s="133">
        <f>D16/B16*100</f>
        <v>140.77352466011197</v>
      </c>
      <c r="F16" s="133">
        <f>D16/C16*100</f>
        <v>98.154010066685387</v>
      </c>
    </row>
    <row r="17" spans="1:6" ht="27" customHeight="1" x14ac:dyDescent="0.25">
      <c r="A17" s="75" t="s">
        <v>123</v>
      </c>
      <c r="B17" s="74">
        <v>1145.5</v>
      </c>
      <c r="C17" s="74">
        <v>1122</v>
      </c>
      <c r="D17" s="74">
        <v>1125.93</v>
      </c>
      <c r="E17" s="133">
        <f>D17/B17*100</f>
        <v>98.291575731121782</v>
      </c>
      <c r="F17" s="133">
        <f>D17/C17*100</f>
        <v>100.35026737967915</v>
      </c>
    </row>
    <row r="21" spans="1:6" s="7" customFormat="1" x14ac:dyDescent="0.25">
      <c r="A21" s="7" t="s">
        <v>234</v>
      </c>
      <c r="B21" s="25"/>
      <c r="D21" s="25"/>
      <c r="E21" s="27"/>
      <c r="F21" s="27"/>
    </row>
    <row r="22" spans="1:6" s="7" customFormat="1" x14ac:dyDescent="0.25">
      <c r="B22" s="25"/>
      <c r="D22" s="25"/>
      <c r="E22" s="27"/>
      <c r="F22" s="27"/>
    </row>
    <row r="23" spans="1:6" s="7" customFormat="1" x14ac:dyDescent="0.25">
      <c r="B23" s="25"/>
      <c r="D23" s="25"/>
      <c r="E23" s="27"/>
      <c r="F23" s="27"/>
    </row>
    <row r="24" spans="1:6" s="7" customFormat="1" x14ac:dyDescent="0.25">
      <c r="A24" s="7" t="s">
        <v>61</v>
      </c>
      <c r="B24" s="25" t="s">
        <v>62</v>
      </c>
      <c r="C24" s="7" t="s">
        <v>62</v>
      </c>
      <c r="D24" s="25" t="s">
        <v>63</v>
      </c>
      <c r="E24" s="27"/>
      <c r="F24" s="27"/>
    </row>
    <row r="25" spans="1:6" s="7" customFormat="1" x14ac:dyDescent="0.25">
      <c r="A25" s="7" t="s">
        <v>64</v>
      </c>
      <c r="B25" s="25" t="s">
        <v>62</v>
      </c>
      <c r="C25" s="7" t="s">
        <v>62</v>
      </c>
      <c r="D25" s="25" t="s">
        <v>65</v>
      </c>
      <c r="E25" s="27"/>
      <c r="F25" s="27"/>
    </row>
    <row r="26" spans="1:6" s="7" customFormat="1" x14ac:dyDescent="0.25">
      <c r="B26" s="25"/>
      <c r="D26" s="25"/>
      <c r="E26" s="27"/>
      <c r="F26" s="27"/>
    </row>
    <row r="27" spans="1:6" s="7" customFormat="1" x14ac:dyDescent="0.25">
      <c r="B27" s="25"/>
      <c r="D27" s="25"/>
      <c r="E27" s="27"/>
      <c r="F27" s="27"/>
    </row>
  </sheetData>
  <mergeCells count="4">
    <mergeCell ref="A5:D5"/>
    <mergeCell ref="A7:D7"/>
    <mergeCell ref="A9:D9"/>
    <mergeCell ref="A3:F3"/>
  </mergeCell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4"/>
  <sheetViews>
    <sheetView zoomScaleNormal="100" workbookViewId="0">
      <selection activeCell="A20" sqref="A20:XFD20"/>
    </sheetView>
  </sheetViews>
  <sheetFormatPr defaultColWidth="9.140625" defaultRowHeight="15" x14ac:dyDescent="0.25"/>
  <cols>
    <col min="1" max="1" width="7.42578125" style="7" bestFit="1" customWidth="1"/>
    <col min="2" max="2" width="8.42578125" style="7" bestFit="1" customWidth="1"/>
    <col min="3" max="6" width="25.28515625" style="7" customWidth="1"/>
    <col min="7" max="8" width="8.7109375" style="127" customWidth="1"/>
    <col min="9" max="16384" width="9.140625" style="7"/>
  </cols>
  <sheetData>
    <row r="1" spans="1:8" s="1" customFormat="1" ht="18" customHeight="1" x14ac:dyDescent="0.25">
      <c r="A1" s="1" t="s">
        <v>125</v>
      </c>
      <c r="D1" s="2"/>
      <c r="E1" s="2"/>
      <c r="F1" s="2"/>
      <c r="G1" s="127"/>
      <c r="H1" s="127"/>
    </row>
    <row r="2" spans="1:8" x14ac:dyDescent="0.25">
      <c r="D2" s="25"/>
      <c r="E2" s="25"/>
      <c r="F2" s="25"/>
    </row>
    <row r="3" spans="1:8" ht="42" customHeight="1" x14ac:dyDescent="0.25">
      <c r="A3" s="188" t="s">
        <v>198</v>
      </c>
      <c r="B3" s="188"/>
      <c r="C3" s="188"/>
      <c r="D3" s="188"/>
      <c r="E3" s="188"/>
      <c r="F3" s="188"/>
    </row>
    <row r="4" spans="1:8" ht="18" customHeight="1" x14ac:dyDescent="0.25">
      <c r="A4" s="28"/>
      <c r="B4" s="28"/>
      <c r="C4" s="28"/>
      <c r="D4" s="28"/>
      <c r="E4" s="28"/>
      <c r="F4" s="28"/>
      <c r="G4" s="128"/>
      <c r="H4" s="128"/>
    </row>
    <row r="5" spans="1:8" ht="15.75" customHeight="1" x14ac:dyDescent="0.25">
      <c r="A5" s="208" t="s">
        <v>18</v>
      </c>
      <c r="B5" s="208"/>
      <c r="C5" s="208"/>
      <c r="D5" s="208"/>
      <c r="E5" s="208"/>
      <c r="F5" s="208"/>
    </row>
    <row r="6" spans="1:8" ht="18.75" x14ac:dyDescent="0.25">
      <c r="A6" s="28"/>
      <c r="B6" s="28"/>
      <c r="C6" s="28"/>
      <c r="D6" s="28"/>
      <c r="E6" s="28"/>
      <c r="F6" s="28"/>
      <c r="G6" s="128"/>
      <c r="H6" s="128"/>
    </row>
    <row r="7" spans="1:8" ht="18" customHeight="1" x14ac:dyDescent="0.25">
      <c r="A7" s="208" t="s">
        <v>46</v>
      </c>
      <c r="B7" s="208"/>
      <c r="C7" s="208"/>
      <c r="D7" s="208"/>
      <c r="E7" s="208"/>
      <c r="F7" s="208"/>
    </row>
    <row r="8" spans="1:8" ht="18.75" x14ac:dyDescent="0.25">
      <c r="A8" s="28"/>
      <c r="B8" s="28"/>
      <c r="C8" s="28"/>
      <c r="D8" s="28"/>
      <c r="E8" s="28"/>
      <c r="F8" s="28"/>
      <c r="G8" s="128"/>
      <c r="H8" s="128"/>
    </row>
    <row r="9" spans="1:8" ht="25.5" x14ac:dyDescent="0.25">
      <c r="A9" s="30" t="s">
        <v>5</v>
      </c>
      <c r="B9" s="31" t="s">
        <v>6</v>
      </c>
      <c r="C9" s="31" t="s">
        <v>28</v>
      </c>
      <c r="D9" s="32" t="s">
        <v>200</v>
      </c>
      <c r="E9" s="31" t="s">
        <v>185</v>
      </c>
      <c r="F9" s="32" t="s">
        <v>201</v>
      </c>
      <c r="G9" s="129" t="s">
        <v>179</v>
      </c>
      <c r="H9" s="129" t="s">
        <v>179</v>
      </c>
    </row>
    <row r="10" spans="1:8" s="91" customFormat="1" ht="15" customHeight="1" x14ac:dyDescent="0.2">
      <c r="A10" s="205">
        <v>1</v>
      </c>
      <c r="B10" s="206"/>
      <c r="C10" s="207"/>
      <c r="D10" s="103">
        <v>2</v>
      </c>
      <c r="E10" s="103">
        <v>3</v>
      </c>
      <c r="F10" s="103">
        <v>4</v>
      </c>
      <c r="G10" s="130" t="s">
        <v>183</v>
      </c>
      <c r="H10" s="130" t="s">
        <v>184</v>
      </c>
    </row>
    <row r="11" spans="1:8" ht="18" customHeight="1" x14ac:dyDescent="0.25">
      <c r="A11" s="76"/>
      <c r="B11" s="77"/>
      <c r="C11" s="78" t="s">
        <v>48</v>
      </c>
      <c r="D11" s="76"/>
      <c r="E11" s="76"/>
      <c r="F11" s="76"/>
      <c r="G11" s="131">
        <v>0</v>
      </c>
      <c r="H11" s="131">
        <v>0</v>
      </c>
    </row>
    <row r="12" spans="1:8" ht="25.5" x14ac:dyDescent="0.25">
      <c r="A12" s="66">
        <v>8</v>
      </c>
      <c r="B12" s="66"/>
      <c r="C12" s="66" t="s">
        <v>15</v>
      </c>
      <c r="D12" s="79"/>
      <c r="E12" s="79"/>
      <c r="F12" s="79"/>
      <c r="G12" s="132">
        <v>0</v>
      </c>
      <c r="H12" s="132">
        <v>0</v>
      </c>
    </row>
    <row r="13" spans="1:8" ht="18" customHeight="1" x14ac:dyDescent="0.25">
      <c r="A13" s="57"/>
      <c r="B13" s="58">
        <v>84</v>
      </c>
      <c r="C13" s="58" t="s">
        <v>20</v>
      </c>
      <c r="D13" s="48"/>
      <c r="E13" s="48"/>
      <c r="F13" s="48"/>
      <c r="G13" s="133">
        <v>0</v>
      </c>
      <c r="H13" s="133">
        <v>0</v>
      </c>
    </row>
    <row r="14" spans="1:8" ht="18" customHeight="1" x14ac:dyDescent="0.25">
      <c r="A14" s="57"/>
      <c r="B14" s="58"/>
      <c r="C14" s="59"/>
      <c r="D14" s="48"/>
      <c r="E14" s="48"/>
      <c r="F14" s="48"/>
      <c r="G14" s="133">
        <v>0</v>
      </c>
      <c r="H14" s="133">
        <v>0</v>
      </c>
    </row>
    <row r="15" spans="1:8" ht="18" customHeight="1" x14ac:dyDescent="0.25">
      <c r="A15" s="76"/>
      <c r="B15" s="77"/>
      <c r="C15" s="78" t="s">
        <v>51</v>
      </c>
      <c r="D15" s="76"/>
      <c r="E15" s="76"/>
      <c r="F15" s="76"/>
      <c r="G15" s="131">
        <v>0</v>
      </c>
      <c r="H15" s="131">
        <v>0</v>
      </c>
    </row>
    <row r="16" spans="1:8" ht="25.5" x14ac:dyDescent="0.25">
      <c r="A16" s="66">
        <v>5</v>
      </c>
      <c r="B16" s="66"/>
      <c r="C16" s="66" t="s">
        <v>16</v>
      </c>
      <c r="D16" s="79"/>
      <c r="E16" s="79"/>
      <c r="F16" s="79"/>
      <c r="G16" s="132">
        <v>0</v>
      </c>
      <c r="H16" s="132">
        <v>0</v>
      </c>
    </row>
    <row r="17" spans="1:8" ht="25.5" x14ac:dyDescent="0.25">
      <c r="A17" s="58"/>
      <c r="B17" s="58">
        <v>54</v>
      </c>
      <c r="C17" s="60" t="s">
        <v>21</v>
      </c>
      <c r="D17" s="48"/>
      <c r="E17" s="48"/>
      <c r="F17" s="48"/>
      <c r="G17" s="133">
        <v>0</v>
      </c>
      <c r="H17" s="133">
        <v>0</v>
      </c>
    </row>
    <row r="20" spans="1:8" x14ac:dyDescent="0.25">
      <c r="A20" s="7" t="s">
        <v>234</v>
      </c>
    </row>
    <row r="23" spans="1:8" x14ac:dyDescent="0.25">
      <c r="A23" s="185" t="s">
        <v>61</v>
      </c>
      <c r="B23" s="185"/>
      <c r="C23" s="185"/>
      <c r="D23" s="7" t="s">
        <v>62</v>
      </c>
      <c r="E23" s="7" t="s">
        <v>62</v>
      </c>
      <c r="F23" s="7" t="s">
        <v>63</v>
      </c>
    </row>
    <row r="24" spans="1:8" x14ac:dyDescent="0.25">
      <c r="A24" s="7" t="s">
        <v>64</v>
      </c>
      <c r="C24" s="7" t="s">
        <v>62</v>
      </c>
      <c r="D24" s="7" t="s">
        <v>62</v>
      </c>
      <c r="E24" s="7" t="s">
        <v>62</v>
      </c>
      <c r="F24" s="7" t="s">
        <v>65</v>
      </c>
    </row>
  </sheetData>
  <mergeCells count="5">
    <mergeCell ref="A5:F5"/>
    <mergeCell ref="A7:F7"/>
    <mergeCell ref="A23:C23"/>
    <mergeCell ref="A3:F3"/>
    <mergeCell ref="A10:C10"/>
  </mergeCells>
  <pageMargins left="0.7" right="0.7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5"/>
  <sheetViews>
    <sheetView zoomScaleNormal="100" workbookViewId="0">
      <selection activeCell="A21" sqref="A21:XFD21"/>
    </sheetView>
  </sheetViews>
  <sheetFormatPr defaultColWidth="8.85546875" defaultRowHeight="15" x14ac:dyDescent="0.25"/>
  <cols>
    <col min="1" max="1" width="27.85546875" style="7" customWidth="1"/>
    <col min="2" max="4" width="25.28515625" style="7" customWidth="1"/>
    <col min="5" max="5" width="9.5703125" style="27" customWidth="1"/>
    <col min="6" max="6" width="10" style="27" customWidth="1"/>
    <col min="7" max="16384" width="8.85546875" style="7"/>
  </cols>
  <sheetData>
    <row r="1" spans="1:6" s="1" customFormat="1" ht="18" customHeight="1" x14ac:dyDescent="0.25">
      <c r="A1" s="1" t="s">
        <v>125</v>
      </c>
      <c r="E1" s="27"/>
      <c r="F1" s="27"/>
    </row>
    <row r="3" spans="1:6" ht="42" customHeight="1" x14ac:dyDescent="0.25">
      <c r="A3" s="188" t="s">
        <v>198</v>
      </c>
      <c r="B3" s="188"/>
      <c r="C3" s="188"/>
      <c r="D3" s="188"/>
      <c r="E3" s="188"/>
      <c r="F3" s="188"/>
    </row>
    <row r="4" spans="1:6" ht="18" customHeight="1" x14ac:dyDescent="0.25">
      <c r="A4" s="28"/>
      <c r="B4" s="28"/>
      <c r="C4" s="28"/>
      <c r="D4" s="28"/>
    </row>
    <row r="5" spans="1:6" ht="15.75" customHeight="1" x14ac:dyDescent="0.25">
      <c r="A5" s="208" t="s">
        <v>18</v>
      </c>
      <c r="B5" s="208"/>
      <c r="C5" s="208"/>
      <c r="D5" s="208"/>
    </row>
    <row r="6" spans="1:6" ht="18.75" x14ac:dyDescent="0.25">
      <c r="A6" s="28"/>
      <c r="B6" s="28"/>
      <c r="C6" s="28"/>
      <c r="D6" s="28"/>
    </row>
    <row r="7" spans="1:6" ht="18" customHeight="1" x14ac:dyDescent="0.25">
      <c r="A7" s="208" t="s">
        <v>47</v>
      </c>
      <c r="B7" s="208"/>
      <c r="C7" s="208"/>
      <c r="D7" s="208"/>
    </row>
    <row r="8" spans="1:6" ht="18.75" x14ac:dyDescent="0.25">
      <c r="A8" s="28"/>
      <c r="B8" s="28"/>
      <c r="C8" s="28"/>
      <c r="D8" s="28"/>
    </row>
    <row r="9" spans="1:6" ht="25.5" x14ac:dyDescent="0.25">
      <c r="A9" s="31" t="s">
        <v>39</v>
      </c>
      <c r="B9" s="32" t="s">
        <v>200</v>
      </c>
      <c r="C9" s="31" t="s">
        <v>185</v>
      </c>
      <c r="D9" s="32" t="s">
        <v>201</v>
      </c>
      <c r="E9" s="134" t="s">
        <v>179</v>
      </c>
      <c r="F9" s="134" t="s">
        <v>179</v>
      </c>
    </row>
    <row r="10" spans="1:6" x14ac:dyDescent="0.25">
      <c r="A10" s="90">
        <v>1</v>
      </c>
      <c r="B10" s="103">
        <v>2</v>
      </c>
      <c r="C10" s="103">
        <v>3</v>
      </c>
      <c r="D10" s="103">
        <v>4</v>
      </c>
      <c r="E10" s="130" t="s">
        <v>183</v>
      </c>
      <c r="F10" s="130" t="s">
        <v>184</v>
      </c>
    </row>
    <row r="11" spans="1:6" ht="18" customHeight="1" x14ac:dyDescent="0.25">
      <c r="A11" s="64" t="s">
        <v>48</v>
      </c>
      <c r="B11" s="80"/>
      <c r="C11" s="80"/>
      <c r="D11" s="80"/>
      <c r="E11" s="135">
        <v>0</v>
      </c>
      <c r="F11" s="135">
        <v>0</v>
      </c>
    </row>
    <row r="12" spans="1:6" ht="25.5" x14ac:dyDescent="0.25">
      <c r="A12" s="66" t="s">
        <v>49</v>
      </c>
      <c r="B12" s="79"/>
      <c r="C12" s="79"/>
      <c r="D12" s="79"/>
      <c r="E12" s="136">
        <v>0</v>
      </c>
      <c r="F12" s="136">
        <v>0</v>
      </c>
    </row>
    <row r="13" spans="1:6" ht="25.5" x14ac:dyDescent="0.25">
      <c r="A13" s="63" t="s">
        <v>50</v>
      </c>
      <c r="B13" s="48"/>
      <c r="C13" s="48"/>
      <c r="D13" s="48"/>
      <c r="E13" s="137">
        <v>0</v>
      </c>
      <c r="F13" s="137">
        <v>0</v>
      </c>
    </row>
    <row r="14" spans="1:6" ht="18" customHeight="1" x14ac:dyDescent="0.25">
      <c r="A14" s="64" t="s">
        <v>51</v>
      </c>
      <c r="B14" s="80"/>
      <c r="C14" s="80"/>
      <c r="D14" s="80"/>
      <c r="E14" s="131">
        <v>0</v>
      </c>
      <c r="F14" s="131">
        <v>0</v>
      </c>
    </row>
    <row r="15" spans="1:6" ht="18" customHeight="1" x14ac:dyDescent="0.25">
      <c r="A15" s="81" t="s">
        <v>42</v>
      </c>
      <c r="B15" s="79"/>
      <c r="C15" s="79"/>
      <c r="D15" s="79"/>
      <c r="E15" s="136">
        <v>0</v>
      </c>
      <c r="F15" s="136">
        <v>0</v>
      </c>
    </row>
    <row r="16" spans="1:6" ht="18" customHeight="1" x14ac:dyDescent="0.25">
      <c r="A16" s="61" t="s">
        <v>43</v>
      </c>
      <c r="B16" s="48"/>
      <c r="C16" s="48"/>
      <c r="D16" s="48"/>
      <c r="E16" s="137">
        <v>0</v>
      </c>
      <c r="F16" s="137">
        <v>0</v>
      </c>
    </row>
    <row r="17" spans="1:6" ht="18" customHeight="1" x14ac:dyDescent="0.25">
      <c r="A17" s="81" t="s">
        <v>44</v>
      </c>
      <c r="B17" s="79"/>
      <c r="C17" s="79"/>
      <c r="D17" s="79"/>
      <c r="E17" s="136">
        <v>0</v>
      </c>
      <c r="F17" s="136">
        <v>0</v>
      </c>
    </row>
    <row r="18" spans="1:6" ht="18" customHeight="1" x14ac:dyDescent="0.25">
      <c r="A18" s="61" t="s">
        <v>45</v>
      </c>
      <c r="B18" s="48"/>
      <c r="C18" s="48"/>
      <c r="D18" s="48"/>
      <c r="E18" s="137">
        <v>0</v>
      </c>
      <c r="F18" s="137">
        <v>0</v>
      </c>
    </row>
    <row r="21" spans="1:6" x14ac:dyDescent="0.25">
      <c r="A21" s="7" t="s">
        <v>234</v>
      </c>
    </row>
    <row r="24" spans="1:6" x14ac:dyDescent="0.25">
      <c r="A24" s="101" t="s">
        <v>61</v>
      </c>
      <c r="B24" s="7" t="s">
        <v>62</v>
      </c>
      <c r="C24" s="7" t="s">
        <v>62</v>
      </c>
      <c r="D24" s="7" t="s">
        <v>63</v>
      </c>
      <c r="F24" s="27" t="s">
        <v>62</v>
      </c>
    </row>
    <row r="25" spans="1:6" x14ac:dyDescent="0.25">
      <c r="A25" s="7" t="s">
        <v>64</v>
      </c>
      <c r="B25" s="7" t="s">
        <v>62</v>
      </c>
      <c r="C25" s="7" t="s">
        <v>62</v>
      </c>
      <c r="D25" s="7" t="s">
        <v>65</v>
      </c>
      <c r="F25" s="27" t="s">
        <v>62</v>
      </c>
    </row>
  </sheetData>
  <mergeCells count="3">
    <mergeCell ref="A5:D5"/>
    <mergeCell ref="A7:D7"/>
    <mergeCell ref="A3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60"/>
  <sheetViews>
    <sheetView zoomScaleNormal="100" workbookViewId="0">
      <selection activeCell="A357" sqref="A357:XFD357"/>
    </sheetView>
  </sheetViews>
  <sheetFormatPr defaultColWidth="9.140625" defaultRowHeight="15" x14ac:dyDescent="0.25"/>
  <cols>
    <col min="1" max="1" width="7.42578125" style="7" bestFit="1" customWidth="1"/>
    <col min="2" max="2" width="8.42578125" style="7" bestFit="1" customWidth="1"/>
    <col min="3" max="3" width="9" style="7" customWidth="1"/>
    <col min="4" max="4" width="61.5703125" style="7" customWidth="1"/>
    <col min="5" max="7" width="22" style="25" customWidth="1"/>
    <col min="8" max="9" width="8.85546875" style="142" customWidth="1"/>
    <col min="10" max="16384" width="9.140625" style="7"/>
  </cols>
  <sheetData>
    <row r="1" spans="1:9" s="1" customFormat="1" ht="18" customHeight="1" x14ac:dyDescent="0.25">
      <c r="A1" s="1" t="s">
        <v>125</v>
      </c>
      <c r="E1" s="2"/>
      <c r="F1" s="2"/>
      <c r="G1" s="2"/>
      <c r="H1" s="142"/>
      <c r="I1" s="142"/>
    </row>
    <row r="3" spans="1:9" ht="42" customHeight="1" x14ac:dyDescent="0.25">
      <c r="A3" s="188" t="s">
        <v>198</v>
      </c>
      <c r="B3" s="188"/>
      <c r="C3" s="188"/>
      <c r="D3" s="188"/>
      <c r="E3" s="188"/>
      <c r="F3" s="188"/>
      <c r="G3" s="188"/>
      <c r="H3" s="188"/>
      <c r="I3" s="188"/>
    </row>
    <row r="4" spans="1:9" ht="13.5" customHeight="1" x14ac:dyDescent="0.25">
      <c r="A4" s="28"/>
      <c r="B4" s="28"/>
      <c r="C4" s="28"/>
      <c r="D4" s="28"/>
      <c r="E4" s="29"/>
      <c r="F4" s="29"/>
      <c r="G4" s="29"/>
      <c r="H4" s="173"/>
      <c r="I4" s="173"/>
    </row>
    <row r="5" spans="1:9" ht="18" customHeight="1" x14ac:dyDescent="0.25">
      <c r="A5" s="208" t="s">
        <v>17</v>
      </c>
      <c r="B5" s="190"/>
      <c r="C5" s="190"/>
      <c r="D5" s="190"/>
      <c r="E5" s="190"/>
      <c r="F5" s="190"/>
      <c r="G5" s="190"/>
    </row>
    <row r="6" spans="1:9" ht="17.25" customHeight="1" x14ac:dyDescent="0.25">
      <c r="A6" s="28"/>
      <c r="B6" s="28"/>
      <c r="C6" s="28"/>
      <c r="D6" s="28"/>
      <c r="E6" s="29"/>
      <c r="F6" s="29"/>
      <c r="G6" s="29"/>
      <c r="H6" s="173"/>
      <c r="I6" s="173"/>
    </row>
    <row r="7" spans="1:9" ht="25.5" x14ac:dyDescent="0.25">
      <c r="A7" s="15" t="s">
        <v>5</v>
      </c>
      <c r="B7" s="52" t="s">
        <v>6</v>
      </c>
      <c r="C7" s="52" t="s">
        <v>206</v>
      </c>
      <c r="D7" s="52" t="s">
        <v>3</v>
      </c>
      <c r="E7" s="52" t="s">
        <v>200</v>
      </c>
      <c r="F7" s="138" t="s">
        <v>185</v>
      </c>
      <c r="G7" s="52" t="s">
        <v>201</v>
      </c>
      <c r="H7" s="158" t="s">
        <v>179</v>
      </c>
      <c r="I7" s="158" t="s">
        <v>179</v>
      </c>
    </row>
    <row r="8" spans="1:9" x14ac:dyDescent="0.25">
      <c r="A8" s="119"/>
      <c r="B8" s="120"/>
      <c r="C8" s="120"/>
      <c r="D8" s="120" t="s">
        <v>62</v>
      </c>
      <c r="E8" s="121">
        <v>1</v>
      </c>
      <c r="F8" s="121">
        <v>2</v>
      </c>
      <c r="G8" s="121">
        <v>3</v>
      </c>
      <c r="H8" s="174" t="s">
        <v>207</v>
      </c>
      <c r="I8" s="174" t="s">
        <v>208</v>
      </c>
    </row>
    <row r="9" spans="1:9" ht="14.45" customHeight="1" x14ac:dyDescent="0.25">
      <c r="A9" s="220" t="s">
        <v>124</v>
      </c>
      <c r="B9" s="221"/>
      <c r="C9" s="222"/>
      <c r="D9" s="156" t="s">
        <v>125</v>
      </c>
      <c r="E9" s="62"/>
      <c r="F9" s="62"/>
      <c r="G9" s="62"/>
      <c r="H9" s="175"/>
      <c r="I9" s="175"/>
    </row>
    <row r="10" spans="1:9" ht="14.45" customHeight="1" x14ac:dyDescent="0.25">
      <c r="A10" s="220" t="s">
        <v>126</v>
      </c>
      <c r="B10" s="221"/>
      <c r="C10" s="222"/>
      <c r="D10" s="156" t="s">
        <v>22</v>
      </c>
      <c r="E10" s="44"/>
      <c r="F10" s="44"/>
      <c r="G10" s="44"/>
      <c r="H10" s="175"/>
      <c r="I10" s="175"/>
    </row>
    <row r="11" spans="1:9" ht="26.45" customHeight="1" x14ac:dyDescent="0.25">
      <c r="A11" s="217" t="s">
        <v>127</v>
      </c>
      <c r="B11" s="218"/>
      <c r="C11" s="219"/>
      <c r="D11" s="155" t="s">
        <v>128</v>
      </c>
      <c r="E11" s="82"/>
      <c r="F11" s="82"/>
      <c r="G11" s="82"/>
      <c r="H11" s="176"/>
      <c r="I11" s="176"/>
    </row>
    <row r="12" spans="1:9" ht="14.45" customHeight="1" x14ac:dyDescent="0.25">
      <c r="A12" s="214" t="s">
        <v>129</v>
      </c>
      <c r="B12" s="215"/>
      <c r="C12" s="216"/>
      <c r="D12" s="152" t="s">
        <v>130</v>
      </c>
      <c r="E12" s="83"/>
      <c r="F12" s="83"/>
      <c r="G12" s="83"/>
      <c r="H12" s="177"/>
      <c r="I12" s="177"/>
    </row>
    <row r="13" spans="1:9" x14ac:dyDescent="0.25">
      <c r="A13" s="153">
        <v>3</v>
      </c>
      <c r="B13" s="154"/>
      <c r="C13" s="155"/>
      <c r="D13" s="155" t="s">
        <v>10</v>
      </c>
      <c r="E13" s="38">
        <f>E14+E34</f>
        <v>87265.84</v>
      </c>
      <c r="F13" s="38">
        <f>F14+F34</f>
        <v>110200</v>
      </c>
      <c r="G13" s="38">
        <f>G14+G34</f>
        <v>108208.81</v>
      </c>
      <c r="H13" s="176">
        <f>G13/E13*100</f>
        <v>123.99904704979635</v>
      </c>
      <c r="I13" s="176">
        <f>G13/F13*100</f>
        <v>98.193112522686022</v>
      </c>
    </row>
    <row r="14" spans="1:9" x14ac:dyDescent="0.25">
      <c r="A14" s="223">
        <v>32</v>
      </c>
      <c r="B14" s="224"/>
      <c r="C14" s="225"/>
      <c r="D14" s="157" t="s">
        <v>19</v>
      </c>
      <c r="E14" s="40">
        <f>SUM(E15:E33)</f>
        <v>86027.72</v>
      </c>
      <c r="F14" s="40">
        <v>109050</v>
      </c>
      <c r="G14" s="40">
        <f>SUM(G15:G33)</f>
        <v>107471.29</v>
      </c>
      <c r="H14" s="178">
        <f>G14/E14*100</f>
        <v>124.92634932089331</v>
      </c>
      <c r="I14" s="178">
        <f>G14/F14*100</f>
        <v>98.552306281522235</v>
      </c>
    </row>
    <row r="15" spans="1:9" x14ac:dyDescent="0.25">
      <c r="A15" s="84">
        <v>3211</v>
      </c>
      <c r="B15" s="85"/>
      <c r="C15" s="86"/>
      <c r="D15" s="43" t="s">
        <v>87</v>
      </c>
      <c r="E15" s="44">
        <v>8527.9500000000007</v>
      </c>
      <c r="F15" s="44">
        <v>0</v>
      </c>
      <c r="G15" s="44">
        <v>8643.82</v>
      </c>
      <c r="H15" s="175">
        <f>G15/E15*100</f>
        <v>101.35870871663177</v>
      </c>
      <c r="I15" s="179">
        <v>0</v>
      </c>
    </row>
    <row r="16" spans="1:9" x14ac:dyDescent="0.25">
      <c r="A16" s="84">
        <v>3213</v>
      </c>
      <c r="B16" s="85"/>
      <c r="C16" s="86"/>
      <c r="D16" s="43" t="s">
        <v>89</v>
      </c>
      <c r="E16" s="44">
        <v>569.49</v>
      </c>
      <c r="F16" s="44">
        <v>0</v>
      </c>
      <c r="G16" s="44">
        <v>1153.2</v>
      </c>
      <c r="H16" s="175">
        <f t="shared" ref="H16:H33" si="0">G16/E16*100</f>
        <v>202.49697097402941</v>
      </c>
      <c r="I16" s="179">
        <v>0</v>
      </c>
    </row>
    <row r="17" spans="1:9" x14ac:dyDescent="0.25">
      <c r="A17" s="84">
        <v>3214</v>
      </c>
      <c r="B17" s="85"/>
      <c r="C17" s="86"/>
      <c r="D17" s="43" t="s">
        <v>90</v>
      </c>
      <c r="E17" s="44">
        <v>1065.2</v>
      </c>
      <c r="F17" s="44">
        <v>0</v>
      </c>
      <c r="G17" s="44">
        <v>1483</v>
      </c>
      <c r="H17" s="175">
        <f t="shared" si="0"/>
        <v>139.2226811866316</v>
      </c>
      <c r="I17" s="179">
        <v>0</v>
      </c>
    </row>
    <row r="18" spans="1:9" x14ac:dyDescent="0.25">
      <c r="A18" s="84">
        <v>3221</v>
      </c>
      <c r="B18" s="85"/>
      <c r="C18" s="86"/>
      <c r="D18" s="43" t="s">
        <v>91</v>
      </c>
      <c r="E18" s="44">
        <v>9741.16</v>
      </c>
      <c r="F18" s="44">
        <v>0</v>
      </c>
      <c r="G18" s="44">
        <v>9470.4500000000007</v>
      </c>
      <c r="H18" s="175">
        <f t="shared" si="0"/>
        <v>97.220967523375052</v>
      </c>
      <c r="I18" s="179">
        <v>0</v>
      </c>
    </row>
    <row r="19" spans="1:9" x14ac:dyDescent="0.25">
      <c r="A19" s="84">
        <v>3223</v>
      </c>
      <c r="B19" s="85"/>
      <c r="C19" s="86"/>
      <c r="D19" s="43" t="s">
        <v>93</v>
      </c>
      <c r="E19" s="44">
        <v>34004.959999999999</v>
      </c>
      <c r="F19" s="44">
        <v>0</v>
      </c>
      <c r="G19" s="44">
        <v>48507.47</v>
      </c>
      <c r="H19" s="175">
        <f t="shared" si="0"/>
        <v>142.64821955385332</v>
      </c>
      <c r="I19" s="179">
        <v>0</v>
      </c>
    </row>
    <row r="20" spans="1:9" x14ac:dyDescent="0.25">
      <c r="A20" s="84">
        <v>3224</v>
      </c>
      <c r="B20" s="85"/>
      <c r="C20" s="86"/>
      <c r="D20" s="43" t="s">
        <v>94</v>
      </c>
      <c r="E20" s="44">
        <v>1720.07</v>
      </c>
      <c r="F20" s="44">
        <v>0</v>
      </c>
      <c r="G20" s="44">
        <v>2366.39</v>
      </c>
      <c r="H20" s="175">
        <f t="shared" si="0"/>
        <v>137.57521496218178</v>
      </c>
      <c r="I20" s="179">
        <v>0</v>
      </c>
    </row>
    <row r="21" spans="1:9" x14ac:dyDescent="0.25">
      <c r="A21" s="84">
        <v>3225</v>
      </c>
      <c r="B21" s="85"/>
      <c r="C21" s="86"/>
      <c r="D21" s="43" t="s">
        <v>95</v>
      </c>
      <c r="E21" s="44">
        <v>548.07000000000005</v>
      </c>
      <c r="F21" s="44">
        <v>0</v>
      </c>
      <c r="G21" s="44">
        <v>3310.86</v>
      </c>
      <c r="H21" s="175">
        <f t="shared" si="0"/>
        <v>604.09436750780014</v>
      </c>
      <c r="I21" s="179">
        <v>0</v>
      </c>
    </row>
    <row r="22" spans="1:9" x14ac:dyDescent="0.25">
      <c r="A22" s="84">
        <v>3227</v>
      </c>
      <c r="B22" s="85"/>
      <c r="C22" s="86"/>
      <c r="D22" s="43" t="s">
        <v>96</v>
      </c>
      <c r="E22" s="44">
        <v>308.82</v>
      </c>
      <c r="F22" s="44">
        <v>0</v>
      </c>
      <c r="G22" s="44">
        <v>1406.5</v>
      </c>
      <c r="H22" s="175">
        <f t="shared" si="0"/>
        <v>455.44330030438448</v>
      </c>
      <c r="I22" s="179">
        <v>0</v>
      </c>
    </row>
    <row r="23" spans="1:9" x14ac:dyDescent="0.25">
      <c r="A23" s="84">
        <v>3231</v>
      </c>
      <c r="B23" s="85"/>
      <c r="C23" s="86"/>
      <c r="D23" s="43" t="s">
        <v>97</v>
      </c>
      <c r="E23" s="44">
        <v>1801.1</v>
      </c>
      <c r="F23" s="44">
        <v>0</v>
      </c>
      <c r="G23" s="44">
        <v>1760.07</v>
      </c>
      <c r="H23" s="175">
        <f t="shared" si="0"/>
        <v>97.721947698628625</v>
      </c>
      <c r="I23" s="179">
        <v>0</v>
      </c>
    </row>
    <row r="24" spans="1:9" x14ac:dyDescent="0.25">
      <c r="A24" s="84">
        <v>3232</v>
      </c>
      <c r="B24" s="85"/>
      <c r="C24" s="86"/>
      <c r="D24" s="43" t="s">
        <v>98</v>
      </c>
      <c r="E24" s="44">
        <v>11230.79</v>
      </c>
      <c r="F24" s="44">
        <v>0</v>
      </c>
      <c r="G24" s="44">
        <v>9371.11</v>
      </c>
      <c r="H24" s="175">
        <f t="shared" si="0"/>
        <v>83.441236101823648</v>
      </c>
      <c r="I24" s="179">
        <v>0</v>
      </c>
    </row>
    <row r="25" spans="1:9" x14ac:dyDescent="0.25">
      <c r="A25" s="84">
        <v>3233</v>
      </c>
      <c r="B25" s="85"/>
      <c r="C25" s="86"/>
      <c r="D25" s="43" t="s">
        <v>99</v>
      </c>
      <c r="E25" s="44">
        <v>87.6</v>
      </c>
      <c r="F25" s="44">
        <v>0</v>
      </c>
      <c r="G25" s="44">
        <v>321.85000000000002</v>
      </c>
      <c r="H25" s="175">
        <f t="shared" si="0"/>
        <v>367.40867579908684</v>
      </c>
      <c r="I25" s="179">
        <v>0</v>
      </c>
    </row>
    <row r="26" spans="1:9" x14ac:dyDescent="0.25">
      <c r="A26" s="84">
        <v>3234</v>
      </c>
      <c r="B26" s="85"/>
      <c r="C26" s="86"/>
      <c r="D26" s="43" t="s">
        <v>100</v>
      </c>
      <c r="E26" s="44">
        <v>7286.52</v>
      </c>
      <c r="F26" s="44">
        <v>0</v>
      </c>
      <c r="G26" s="44">
        <v>7651.34</v>
      </c>
      <c r="H26" s="175">
        <f t="shared" si="0"/>
        <v>105.00677964240816</v>
      </c>
      <c r="I26" s="179">
        <v>0</v>
      </c>
    </row>
    <row r="27" spans="1:9" x14ac:dyDescent="0.25">
      <c r="A27" s="84">
        <v>3236</v>
      </c>
      <c r="B27" s="85"/>
      <c r="C27" s="86"/>
      <c r="D27" s="43" t="s">
        <v>101</v>
      </c>
      <c r="E27" s="44">
        <v>3522.01</v>
      </c>
      <c r="F27" s="44">
        <v>0</v>
      </c>
      <c r="G27" s="44">
        <v>5378.88</v>
      </c>
      <c r="H27" s="175">
        <f t="shared" si="0"/>
        <v>152.72188324280737</v>
      </c>
      <c r="I27" s="179">
        <v>0</v>
      </c>
    </row>
    <row r="28" spans="1:9" x14ac:dyDescent="0.25">
      <c r="A28" s="84">
        <v>3237</v>
      </c>
      <c r="B28" s="85"/>
      <c r="C28" s="86"/>
      <c r="D28" s="43" t="s">
        <v>102</v>
      </c>
      <c r="E28" s="44">
        <v>422.44</v>
      </c>
      <c r="F28" s="44">
        <v>0</v>
      </c>
      <c r="G28" s="44">
        <v>374.67</v>
      </c>
      <c r="H28" s="175">
        <f t="shared" si="0"/>
        <v>88.69188523814033</v>
      </c>
      <c r="I28" s="179">
        <v>0</v>
      </c>
    </row>
    <row r="29" spans="1:9" x14ac:dyDescent="0.25">
      <c r="A29" s="84">
        <v>3238</v>
      </c>
      <c r="B29" s="85"/>
      <c r="C29" s="86"/>
      <c r="D29" s="43" t="s">
        <v>103</v>
      </c>
      <c r="E29" s="44">
        <v>724.01</v>
      </c>
      <c r="F29" s="44">
        <v>0</v>
      </c>
      <c r="G29" s="44">
        <v>773.04</v>
      </c>
      <c r="H29" s="175">
        <f t="shared" si="0"/>
        <v>106.77200591152057</v>
      </c>
      <c r="I29" s="179">
        <v>0</v>
      </c>
    </row>
    <row r="30" spans="1:9" x14ac:dyDescent="0.25">
      <c r="A30" s="84">
        <v>3239</v>
      </c>
      <c r="B30" s="85"/>
      <c r="C30" s="86"/>
      <c r="D30" s="43" t="s">
        <v>104</v>
      </c>
      <c r="E30" s="44">
        <v>3176.2</v>
      </c>
      <c r="F30" s="44">
        <v>0</v>
      </c>
      <c r="G30" s="44">
        <v>2861.81</v>
      </c>
      <c r="H30" s="175">
        <f t="shared" si="0"/>
        <v>90.101693847994454</v>
      </c>
      <c r="I30" s="179">
        <v>0</v>
      </c>
    </row>
    <row r="31" spans="1:9" x14ac:dyDescent="0.25">
      <c r="A31" s="84">
        <v>3294</v>
      </c>
      <c r="B31" s="85"/>
      <c r="C31" s="86"/>
      <c r="D31" s="43" t="s">
        <v>106</v>
      </c>
      <c r="E31" s="44">
        <v>163.09</v>
      </c>
      <c r="F31" s="44">
        <v>0</v>
      </c>
      <c r="G31" s="44">
        <v>163.09</v>
      </c>
      <c r="H31" s="175">
        <f t="shared" si="0"/>
        <v>100</v>
      </c>
      <c r="I31" s="179">
        <v>0</v>
      </c>
    </row>
    <row r="32" spans="1:9" x14ac:dyDescent="0.25">
      <c r="A32" s="84">
        <v>3295</v>
      </c>
      <c r="B32" s="85"/>
      <c r="C32" s="86"/>
      <c r="D32" s="43" t="s">
        <v>107</v>
      </c>
      <c r="E32" s="44">
        <v>26.55</v>
      </c>
      <c r="F32" s="44">
        <v>0</v>
      </c>
      <c r="G32" s="44">
        <v>53.18</v>
      </c>
      <c r="H32" s="175">
        <f t="shared" si="0"/>
        <v>200.30131826741996</v>
      </c>
      <c r="I32" s="179">
        <v>0</v>
      </c>
    </row>
    <row r="33" spans="1:9" x14ac:dyDescent="0.25">
      <c r="A33" s="84">
        <v>3299</v>
      </c>
      <c r="B33" s="85"/>
      <c r="C33" s="86"/>
      <c r="D33" s="43" t="s">
        <v>108</v>
      </c>
      <c r="E33" s="44">
        <v>1101.69</v>
      </c>
      <c r="F33" s="44">
        <v>0</v>
      </c>
      <c r="G33" s="44">
        <v>2420.56</v>
      </c>
      <c r="H33" s="175">
        <f t="shared" si="0"/>
        <v>219.71334949032845</v>
      </c>
      <c r="I33" s="179">
        <v>0</v>
      </c>
    </row>
    <row r="34" spans="1:9" x14ac:dyDescent="0.25">
      <c r="A34" s="122">
        <v>34</v>
      </c>
      <c r="B34" s="123"/>
      <c r="C34" s="124"/>
      <c r="D34" s="157" t="s">
        <v>109</v>
      </c>
      <c r="E34" s="125">
        <f>E35+E36</f>
        <v>1238.1199999999999</v>
      </c>
      <c r="F34" s="125">
        <v>1150</v>
      </c>
      <c r="G34" s="125">
        <f>G35+G36</f>
        <v>737.5200000000001</v>
      </c>
      <c r="H34" s="178">
        <f>G34/E34*100</f>
        <v>59.567731722288642</v>
      </c>
      <c r="I34" s="178">
        <f>G34/F34*100</f>
        <v>64.132173913043488</v>
      </c>
    </row>
    <row r="35" spans="1:9" x14ac:dyDescent="0.25">
      <c r="A35" s="84">
        <v>3431</v>
      </c>
      <c r="B35" s="85"/>
      <c r="C35" s="86"/>
      <c r="D35" s="43" t="s">
        <v>110</v>
      </c>
      <c r="E35" s="44">
        <v>1237.25</v>
      </c>
      <c r="F35" s="44">
        <v>0</v>
      </c>
      <c r="G35" s="44">
        <v>733.58</v>
      </c>
      <c r="H35" s="175">
        <f t="shared" ref="H35:H36" si="1">G35/E35*100</f>
        <v>59.291169933319864</v>
      </c>
      <c r="I35" s="179">
        <v>0</v>
      </c>
    </row>
    <row r="36" spans="1:9" x14ac:dyDescent="0.25">
      <c r="A36" s="84">
        <v>3433</v>
      </c>
      <c r="B36" s="85"/>
      <c r="C36" s="86"/>
      <c r="D36" s="43" t="s">
        <v>111</v>
      </c>
      <c r="E36" s="44">
        <v>0.87</v>
      </c>
      <c r="F36" s="44">
        <v>0</v>
      </c>
      <c r="G36" s="44">
        <v>3.94</v>
      </c>
      <c r="H36" s="175">
        <f t="shared" si="1"/>
        <v>452.87356321839081</v>
      </c>
      <c r="I36" s="179">
        <v>0</v>
      </c>
    </row>
    <row r="37" spans="1:9" ht="26.45" customHeight="1" x14ac:dyDescent="0.25">
      <c r="A37" s="217" t="s">
        <v>131</v>
      </c>
      <c r="B37" s="218"/>
      <c r="C37" s="219"/>
      <c r="D37" s="155" t="s">
        <v>132</v>
      </c>
      <c r="E37" s="82"/>
      <c r="F37" s="82"/>
      <c r="G37" s="82"/>
      <c r="H37" s="176"/>
      <c r="I37" s="176"/>
    </row>
    <row r="38" spans="1:9" ht="14.45" customHeight="1" x14ac:dyDescent="0.25">
      <c r="A38" s="214" t="s">
        <v>133</v>
      </c>
      <c r="B38" s="215"/>
      <c r="C38" s="216"/>
      <c r="D38" s="152" t="s">
        <v>134</v>
      </c>
      <c r="E38" s="83"/>
      <c r="F38" s="83"/>
      <c r="G38" s="83"/>
      <c r="H38" s="177"/>
      <c r="I38" s="177"/>
    </row>
    <row r="39" spans="1:9" x14ac:dyDescent="0.25">
      <c r="A39" s="153">
        <v>3</v>
      </c>
      <c r="B39" s="154"/>
      <c r="C39" s="155"/>
      <c r="D39" s="155" t="s">
        <v>10</v>
      </c>
      <c r="E39" s="38">
        <f t="shared" ref="E39:G39" si="2">E40</f>
        <v>1016.6</v>
      </c>
      <c r="F39" s="38">
        <f t="shared" si="2"/>
        <v>0</v>
      </c>
      <c r="G39" s="38">
        <f t="shared" si="2"/>
        <v>0</v>
      </c>
      <c r="H39" s="176">
        <f>G39/E39*100</f>
        <v>0</v>
      </c>
      <c r="I39" s="176">
        <v>0</v>
      </c>
    </row>
    <row r="40" spans="1:9" x14ac:dyDescent="0.25">
      <c r="A40" s="122">
        <v>32</v>
      </c>
      <c r="B40" s="123"/>
      <c r="C40" s="124"/>
      <c r="D40" s="157" t="s">
        <v>19</v>
      </c>
      <c r="E40" s="125">
        <f>SUM(E41:E46)</f>
        <v>1016.6</v>
      </c>
      <c r="F40" s="125">
        <f>SUM(F41:F46)</f>
        <v>0</v>
      </c>
      <c r="G40" s="125">
        <f>SUM(G41:G46)</f>
        <v>0</v>
      </c>
      <c r="H40" s="178">
        <f>G40/E40*100</f>
        <v>0</v>
      </c>
      <c r="I40" s="178">
        <v>0</v>
      </c>
    </row>
    <row r="41" spans="1:9" x14ac:dyDescent="0.25">
      <c r="A41" s="84">
        <v>3221</v>
      </c>
      <c r="B41" s="85"/>
      <c r="C41" s="86"/>
      <c r="D41" s="43" t="s">
        <v>91</v>
      </c>
      <c r="E41" s="44">
        <v>0</v>
      </c>
      <c r="F41" s="44">
        <v>0</v>
      </c>
      <c r="G41" s="44">
        <v>0</v>
      </c>
      <c r="H41" s="175">
        <v>0</v>
      </c>
      <c r="I41" s="179">
        <v>0</v>
      </c>
    </row>
    <row r="42" spans="1:9" x14ac:dyDescent="0.25">
      <c r="A42" s="84">
        <v>3222</v>
      </c>
      <c r="B42" s="85"/>
      <c r="C42" s="86"/>
      <c r="D42" s="43" t="s">
        <v>92</v>
      </c>
      <c r="E42" s="44">
        <v>282.5</v>
      </c>
      <c r="F42" s="44">
        <v>0</v>
      </c>
      <c r="G42" s="44">
        <v>0</v>
      </c>
      <c r="H42" s="175">
        <f t="shared" ref="H42:H45" si="3">G42/E42*100</f>
        <v>0</v>
      </c>
      <c r="I42" s="179">
        <v>0</v>
      </c>
    </row>
    <row r="43" spans="1:9" ht="14.45" customHeight="1" x14ac:dyDescent="0.25">
      <c r="A43" s="84">
        <v>3237</v>
      </c>
      <c r="B43" s="85"/>
      <c r="C43" s="86"/>
      <c r="D43" s="43" t="s">
        <v>102</v>
      </c>
      <c r="E43" s="44">
        <v>410</v>
      </c>
      <c r="F43" s="44">
        <v>0</v>
      </c>
      <c r="G43" s="44">
        <v>0</v>
      </c>
      <c r="H43" s="175">
        <v>0</v>
      </c>
      <c r="I43" s="179">
        <v>0</v>
      </c>
    </row>
    <row r="44" spans="1:9" x14ac:dyDescent="0.25">
      <c r="A44" s="84">
        <v>3239</v>
      </c>
      <c r="B44" s="85"/>
      <c r="C44" s="86"/>
      <c r="D44" s="43" t="s">
        <v>104</v>
      </c>
      <c r="E44" s="44">
        <v>214.11</v>
      </c>
      <c r="F44" s="44">
        <v>0</v>
      </c>
      <c r="G44" s="44">
        <v>0</v>
      </c>
      <c r="H44" s="175">
        <f t="shared" si="3"/>
        <v>0</v>
      </c>
      <c r="I44" s="179">
        <v>0</v>
      </c>
    </row>
    <row r="45" spans="1:9" x14ac:dyDescent="0.25">
      <c r="A45" s="84">
        <v>3291</v>
      </c>
      <c r="B45" s="85"/>
      <c r="C45" s="86"/>
      <c r="D45" s="43" t="s">
        <v>135</v>
      </c>
      <c r="E45" s="44">
        <v>109.99</v>
      </c>
      <c r="F45" s="44">
        <v>0</v>
      </c>
      <c r="G45" s="44">
        <v>0</v>
      </c>
      <c r="H45" s="175">
        <f t="shared" si="3"/>
        <v>0</v>
      </c>
      <c r="I45" s="179">
        <v>0</v>
      </c>
    </row>
    <row r="46" spans="1:9" x14ac:dyDescent="0.25">
      <c r="A46" s="84">
        <v>3299</v>
      </c>
      <c r="B46" s="85"/>
      <c r="C46" s="86"/>
      <c r="D46" s="43" t="s">
        <v>108</v>
      </c>
      <c r="E46" s="44">
        <v>0</v>
      </c>
      <c r="F46" s="44">
        <v>0</v>
      </c>
      <c r="G46" s="44">
        <v>0</v>
      </c>
      <c r="H46" s="175">
        <v>0</v>
      </c>
      <c r="I46" s="179">
        <v>0</v>
      </c>
    </row>
    <row r="47" spans="1:9" ht="26.45" customHeight="1" x14ac:dyDescent="0.25">
      <c r="A47" s="217" t="s">
        <v>136</v>
      </c>
      <c r="B47" s="218"/>
      <c r="C47" s="219"/>
      <c r="D47" s="155" t="s">
        <v>137</v>
      </c>
      <c r="E47" s="82"/>
      <c r="F47" s="82"/>
      <c r="G47" s="82"/>
      <c r="H47" s="176"/>
      <c r="I47" s="176"/>
    </row>
    <row r="48" spans="1:9" ht="14.45" customHeight="1" x14ac:dyDescent="0.25">
      <c r="A48" s="214" t="s">
        <v>133</v>
      </c>
      <c r="B48" s="215"/>
      <c r="C48" s="216"/>
      <c r="D48" s="152" t="s">
        <v>134</v>
      </c>
      <c r="E48" s="83"/>
      <c r="F48" s="83"/>
      <c r="G48" s="83"/>
      <c r="H48" s="177"/>
      <c r="I48" s="177"/>
    </row>
    <row r="49" spans="1:9" x14ac:dyDescent="0.25">
      <c r="A49" s="153">
        <v>3</v>
      </c>
      <c r="B49" s="154"/>
      <c r="C49" s="155"/>
      <c r="D49" s="155" t="s">
        <v>10</v>
      </c>
      <c r="E49" s="38">
        <f t="shared" ref="E49:G49" si="4">E50</f>
        <v>955.62</v>
      </c>
      <c r="F49" s="38">
        <f t="shared" si="4"/>
        <v>0</v>
      </c>
      <c r="G49" s="38">
        <f t="shared" si="4"/>
        <v>0</v>
      </c>
      <c r="H49" s="176">
        <f>G49/E49*100</f>
        <v>0</v>
      </c>
      <c r="I49" s="176">
        <v>0</v>
      </c>
    </row>
    <row r="50" spans="1:9" x14ac:dyDescent="0.25">
      <c r="A50" s="122">
        <v>31</v>
      </c>
      <c r="B50" s="123"/>
      <c r="C50" s="124"/>
      <c r="D50" s="157" t="s">
        <v>11</v>
      </c>
      <c r="E50" s="125">
        <f>E51</f>
        <v>955.62</v>
      </c>
      <c r="F50" s="125">
        <f>F51</f>
        <v>0</v>
      </c>
      <c r="G50" s="125">
        <f>G51</f>
        <v>0</v>
      </c>
      <c r="H50" s="178">
        <f>G50/E50*100</f>
        <v>0</v>
      </c>
      <c r="I50" s="178">
        <v>0</v>
      </c>
    </row>
    <row r="51" spans="1:9" x14ac:dyDescent="0.25">
      <c r="A51" s="84">
        <v>3121</v>
      </c>
      <c r="B51" s="85"/>
      <c r="C51" s="86"/>
      <c r="D51" s="43" t="s">
        <v>85</v>
      </c>
      <c r="E51" s="44">
        <v>955.62</v>
      </c>
      <c r="F51" s="44">
        <v>0</v>
      </c>
      <c r="G51" s="44">
        <v>0</v>
      </c>
      <c r="H51" s="175">
        <f>G51/E51*100</f>
        <v>0</v>
      </c>
      <c r="I51" s="179">
        <v>0</v>
      </c>
    </row>
    <row r="52" spans="1:9" ht="26.45" customHeight="1" x14ac:dyDescent="0.25">
      <c r="A52" s="217" t="s">
        <v>138</v>
      </c>
      <c r="B52" s="218"/>
      <c r="C52" s="219"/>
      <c r="D52" s="155" t="s">
        <v>209</v>
      </c>
      <c r="E52" s="82"/>
      <c r="F52" s="82"/>
      <c r="G52" s="82"/>
      <c r="H52" s="176"/>
      <c r="I52" s="176"/>
    </row>
    <row r="53" spans="1:9" ht="14.45" customHeight="1" x14ac:dyDescent="0.25">
      <c r="A53" s="214" t="s">
        <v>133</v>
      </c>
      <c r="B53" s="215"/>
      <c r="C53" s="216"/>
      <c r="D53" s="152" t="s">
        <v>134</v>
      </c>
      <c r="E53" s="83"/>
      <c r="F53" s="83"/>
      <c r="G53" s="83"/>
      <c r="H53" s="177"/>
      <c r="I53" s="177"/>
    </row>
    <row r="54" spans="1:9" x14ac:dyDescent="0.25">
      <c r="A54" s="153">
        <v>3</v>
      </c>
      <c r="B54" s="154"/>
      <c r="C54" s="155"/>
      <c r="D54" s="155" t="s">
        <v>10</v>
      </c>
      <c r="E54" s="38">
        <f t="shared" ref="E54:G54" si="5">E55</f>
        <v>364</v>
      </c>
      <c r="F54" s="38">
        <f t="shared" si="5"/>
        <v>616</v>
      </c>
      <c r="G54" s="38">
        <f t="shared" si="5"/>
        <v>616</v>
      </c>
      <c r="H54" s="176">
        <v>0</v>
      </c>
      <c r="I54" s="176">
        <f>G54/F54*100</f>
        <v>100</v>
      </c>
    </row>
    <row r="55" spans="1:9" x14ac:dyDescent="0.25">
      <c r="A55" s="122">
        <v>31</v>
      </c>
      <c r="B55" s="123"/>
      <c r="C55" s="124"/>
      <c r="D55" s="157" t="s">
        <v>11</v>
      </c>
      <c r="E55" s="125">
        <f>E56</f>
        <v>364</v>
      </c>
      <c r="F55" s="125">
        <v>616</v>
      </c>
      <c r="G55" s="125">
        <f>G56</f>
        <v>616</v>
      </c>
      <c r="H55" s="178">
        <v>0</v>
      </c>
      <c r="I55" s="178">
        <f>G55/F55*100</f>
        <v>100</v>
      </c>
    </row>
    <row r="56" spans="1:9" ht="14.45" customHeight="1" x14ac:dyDescent="0.25">
      <c r="A56" s="84">
        <v>3121</v>
      </c>
      <c r="B56" s="85"/>
      <c r="C56" s="86"/>
      <c r="D56" s="43" t="s">
        <v>85</v>
      </c>
      <c r="E56" s="44">
        <v>364</v>
      </c>
      <c r="F56" s="44">
        <v>0</v>
      </c>
      <c r="G56" s="44">
        <v>616</v>
      </c>
      <c r="H56" s="175">
        <f t="shared" ref="H56" si="6">G56/E56*100</f>
        <v>169.23076923076923</v>
      </c>
      <c r="I56" s="179">
        <v>0</v>
      </c>
    </row>
    <row r="57" spans="1:9" ht="26.45" customHeight="1" x14ac:dyDescent="0.25">
      <c r="A57" s="217" t="s">
        <v>139</v>
      </c>
      <c r="B57" s="218"/>
      <c r="C57" s="219"/>
      <c r="D57" s="155" t="s">
        <v>140</v>
      </c>
      <c r="E57" s="82"/>
      <c r="F57" s="82"/>
      <c r="G57" s="82"/>
      <c r="H57" s="176"/>
      <c r="I57" s="176"/>
    </row>
    <row r="58" spans="1:9" ht="14.45" customHeight="1" x14ac:dyDescent="0.25">
      <c r="A58" s="214" t="s">
        <v>141</v>
      </c>
      <c r="B58" s="215"/>
      <c r="C58" s="216"/>
      <c r="D58" s="152" t="s">
        <v>142</v>
      </c>
      <c r="E58" s="83"/>
      <c r="F58" s="83"/>
      <c r="G58" s="83"/>
      <c r="H58" s="177"/>
      <c r="I58" s="177"/>
    </row>
    <row r="59" spans="1:9" x14ac:dyDescent="0.25">
      <c r="A59" s="153">
        <v>3</v>
      </c>
      <c r="B59" s="154"/>
      <c r="C59" s="155"/>
      <c r="D59" s="155" t="s">
        <v>10</v>
      </c>
      <c r="E59" s="38">
        <f t="shared" ref="E59:G59" si="7">E60</f>
        <v>2873.59</v>
      </c>
      <c r="F59" s="38">
        <f t="shared" si="7"/>
        <v>0</v>
      </c>
      <c r="G59" s="38">
        <f t="shared" si="7"/>
        <v>0</v>
      </c>
      <c r="H59" s="176">
        <f>G59/E59*100</f>
        <v>0</v>
      </c>
      <c r="I59" s="176">
        <v>0</v>
      </c>
    </row>
    <row r="60" spans="1:9" x14ac:dyDescent="0.25">
      <c r="A60" s="122">
        <v>32</v>
      </c>
      <c r="B60" s="123"/>
      <c r="C60" s="124"/>
      <c r="D60" s="157" t="s">
        <v>19</v>
      </c>
      <c r="E60" s="125">
        <f>E61</f>
        <v>2873.59</v>
      </c>
      <c r="F60" s="125">
        <f>F61</f>
        <v>0</v>
      </c>
      <c r="G60" s="125">
        <f>G61</f>
        <v>0</v>
      </c>
      <c r="H60" s="178">
        <f>G60/E60*100</f>
        <v>0</v>
      </c>
      <c r="I60" s="178">
        <v>0</v>
      </c>
    </row>
    <row r="61" spans="1:9" x14ac:dyDescent="0.25">
      <c r="A61" s="84">
        <v>3222</v>
      </c>
      <c r="B61" s="85"/>
      <c r="C61" s="86"/>
      <c r="D61" s="43" t="s">
        <v>92</v>
      </c>
      <c r="E61" s="44">
        <v>2873.59</v>
      </c>
      <c r="F61" s="44">
        <v>0</v>
      </c>
      <c r="G61" s="44">
        <v>0</v>
      </c>
      <c r="H61" s="175">
        <f t="shared" ref="H61" si="8">G61/E61*100</f>
        <v>0</v>
      </c>
      <c r="I61" s="179">
        <v>0</v>
      </c>
    </row>
    <row r="62" spans="1:9" ht="26.45" customHeight="1" x14ac:dyDescent="0.25">
      <c r="A62" s="217" t="s">
        <v>143</v>
      </c>
      <c r="B62" s="218"/>
      <c r="C62" s="219"/>
      <c r="D62" s="155" t="s">
        <v>144</v>
      </c>
      <c r="E62" s="82"/>
      <c r="F62" s="82"/>
      <c r="G62" s="82"/>
      <c r="H62" s="176"/>
      <c r="I62" s="176"/>
    </row>
    <row r="63" spans="1:9" ht="14.45" customHeight="1" x14ac:dyDescent="0.25">
      <c r="A63" s="214" t="s">
        <v>141</v>
      </c>
      <c r="B63" s="215"/>
      <c r="C63" s="216"/>
      <c r="D63" s="152" t="s">
        <v>142</v>
      </c>
      <c r="E63" s="83"/>
      <c r="F63" s="83"/>
      <c r="G63" s="83"/>
      <c r="H63" s="177"/>
      <c r="I63" s="177"/>
    </row>
    <row r="64" spans="1:9" x14ac:dyDescent="0.25">
      <c r="A64" s="153">
        <v>3</v>
      </c>
      <c r="B64" s="154"/>
      <c r="C64" s="155"/>
      <c r="D64" s="155" t="s">
        <v>10</v>
      </c>
      <c r="E64" s="38">
        <f t="shared" ref="E64:G64" si="9">E65</f>
        <v>1333.65</v>
      </c>
      <c r="F64" s="38">
        <f t="shared" si="9"/>
        <v>0</v>
      </c>
      <c r="G64" s="38">
        <f t="shared" si="9"/>
        <v>0</v>
      </c>
      <c r="H64" s="176">
        <f>G64/E64*100</f>
        <v>0</v>
      </c>
      <c r="I64" s="176">
        <v>0</v>
      </c>
    </row>
    <row r="65" spans="1:9" x14ac:dyDescent="0.25">
      <c r="A65" s="122">
        <v>32</v>
      </c>
      <c r="B65" s="123"/>
      <c r="C65" s="124"/>
      <c r="D65" s="157" t="s">
        <v>19</v>
      </c>
      <c r="E65" s="125">
        <f>E66</f>
        <v>1333.65</v>
      </c>
      <c r="F65" s="125">
        <f>F66</f>
        <v>0</v>
      </c>
      <c r="G65" s="125">
        <f>G66</f>
        <v>0</v>
      </c>
      <c r="H65" s="178">
        <f>G65/E65*100</f>
        <v>0</v>
      </c>
      <c r="I65" s="178">
        <v>0</v>
      </c>
    </row>
    <row r="66" spans="1:9" x14ac:dyDescent="0.25">
      <c r="A66" s="84">
        <v>3222</v>
      </c>
      <c r="B66" s="85"/>
      <c r="C66" s="86"/>
      <c r="D66" s="43" t="s">
        <v>92</v>
      </c>
      <c r="E66" s="44">
        <v>1333.65</v>
      </c>
      <c r="F66" s="44">
        <v>0</v>
      </c>
      <c r="G66" s="44">
        <v>0</v>
      </c>
      <c r="H66" s="175">
        <f>G66/E66*100</f>
        <v>0</v>
      </c>
      <c r="I66" s="179">
        <v>0</v>
      </c>
    </row>
    <row r="67" spans="1:9" ht="25.5" customHeight="1" x14ac:dyDescent="0.25">
      <c r="A67" s="217" t="s">
        <v>145</v>
      </c>
      <c r="B67" s="218"/>
      <c r="C67" s="219"/>
      <c r="D67" s="155" t="s">
        <v>146</v>
      </c>
      <c r="E67" s="82"/>
      <c r="F67" s="82"/>
      <c r="G67" s="82"/>
      <c r="H67" s="176"/>
      <c r="I67" s="176"/>
    </row>
    <row r="68" spans="1:9" ht="14.45" customHeight="1" x14ac:dyDescent="0.25">
      <c r="A68" s="214" t="s">
        <v>133</v>
      </c>
      <c r="B68" s="215"/>
      <c r="C68" s="216"/>
      <c r="D68" s="152" t="s">
        <v>147</v>
      </c>
      <c r="E68" s="83"/>
      <c r="F68" s="83"/>
      <c r="G68" s="83"/>
      <c r="H68" s="177"/>
      <c r="I68" s="177"/>
    </row>
    <row r="69" spans="1:9" x14ac:dyDescent="0.25">
      <c r="A69" s="153">
        <v>3</v>
      </c>
      <c r="B69" s="154"/>
      <c r="C69" s="155"/>
      <c r="D69" s="155" t="s">
        <v>10</v>
      </c>
      <c r="E69" s="38">
        <f>E70+E74</f>
        <v>8872.19</v>
      </c>
      <c r="F69" s="38">
        <f>F70+F74</f>
        <v>9157</v>
      </c>
      <c r="G69" s="38">
        <f>G70+G74</f>
        <v>8812.8799999999992</v>
      </c>
      <c r="H69" s="176">
        <f>G69/E69*100</f>
        <v>99.331506651683497</v>
      </c>
      <c r="I69" s="176">
        <f>G69/F69*100</f>
        <v>96.242000655236424</v>
      </c>
    </row>
    <row r="70" spans="1:9" x14ac:dyDescent="0.25">
      <c r="A70" s="122">
        <v>31</v>
      </c>
      <c r="B70" s="123"/>
      <c r="C70" s="124"/>
      <c r="D70" s="157" t="s">
        <v>11</v>
      </c>
      <c r="E70" s="125">
        <f>E71+E72+E73</f>
        <v>8633.58</v>
      </c>
      <c r="F70" s="125">
        <v>8887</v>
      </c>
      <c r="G70" s="125">
        <f>G71+G72+G73</f>
        <v>8559.23</v>
      </c>
      <c r="H70" s="178">
        <f>G70/E70*100</f>
        <v>99.138827693726114</v>
      </c>
      <c r="I70" s="178">
        <f>G70/F70*100</f>
        <v>96.311803758298637</v>
      </c>
    </row>
    <row r="71" spans="1:9" x14ac:dyDescent="0.25">
      <c r="A71" s="84">
        <v>3111</v>
      </c>
      <c r="B71" s="85"/>
      <c r="C71" s="86"/>
      <c r="D71" s="43" t="s">
        <v>82</v>
      </c>
      <c r="E71" s="44">
        <v>2696.06</v>
      </c>
      <c r="F71" s="44">
        <v>0</v>
      </c>
      <c r="G71" s="44">
        <v>4734.8100000000004</v>
      </c>
      <c r="H71" s="175">
        <f t="shared" ref="H71:H73" si="10">G71/E71*100</f>
        <v>175.61960787222839</v>
      </c>
      <c r="I71" s="179">
        <v>0</v>
      </c>
    </row>
    <row r="72" spans="1:9" x14ac:dyDescent="0.25">
      <c r="A72" s="84">
        <v>3121</v>
      </c>
      <c r="B72" s="85"/>
      <c r="C72" s="86"/>
      <c r="D72" s="43" t="s">
        <v>85</v>
      </c>
      <c r="E72" s="44">
        <v>5492.64</v>
      </c>
      <c r="F72" s="44">
        <v>0</v>
      </c>
      <c r="G72" s="44">
        <v>3071.42</v>
      </c>
      <c r="H72" s="175">
        <f t="shared" si="10"/>
        <v>55.918829561012551</v>
      </c>
      <c r="I72" s="179">
        <v>0</v>
      </c>
    </row>
    <row r="73" spans="1:9" x14ac:dyDescent="0.25">
      <c r="A73" s="84">
        <v>3132</v>
      </c>
      <c r="B73" s="85"/>
      <c r="C73" s="86"/>
      <c r="D73" s="43" t="s">
        <v>86</v>
      </c>
      <c r="E73" s="44">
        <v>444.88</v>
      </c>
      <c r="F73" s="44">
        <v>0</v>
      </c>
      <c r="G73" s="44">
        <v>753</v>
      </c>
      <c r="H73" s="175">
        <f t="shared" si="10"/>
        <v>169.25912605646468</v>
      </c>
      <c r="I73" s="179">
        <v>0</v>
      </c>
    </row>
    <row r="74" spans="1:9" ht="14.45" customHeight="1" x14ac:dyDescent="0.25">
      <c r="A74" s="122">
        <v>32</v>
      </c>
      <c r="B74" s="123"/>
      <c r="C74" s="124"/>
      <c r="D74" s="157" t="s">
        <v>19</v>
      </c>
      <c r="E74" s="125">
        <f>E75+E76+E77</f>
        <v>238.61</v>
      </c>
      <c r="F74" s="125">
        <v>270</v>
      </c>
      <c r="G74" s="125">
        <f>G75+G76+G77</f>
        <v>253.65</v>
      </c>
      <c r="H74" s="178">
        <f>G74/E74*100</f>
        <v>106.30317254096641</v>
      </c>
      <c r="I74" s="178">
        <f>G74/F74*100</f>
        <v>93.944444444444443</v>
      </c>
    </row>
    <row r="75" spans="1:9" x14ac:dyDescent="0.25">
      <c r="A75" s="84">
        <v>3211</v>
      </c>
      <c r="B75" s="85"/>
      <c r="C75" s="86"/>
      <c r="D75" s="43" t="s">
        <v>87</v>
      </c>
      <c r="E75" s="44">
        <v>18.8</v>
      </c>
      <c r="F75" s="44">
        <v>0</v>
      </c>
      <c r="G75" s="44">
        <v>15</v>
      </c>
      <c r="H75" s="175">
        <f t="shared" ref="H75:H77" si="11">G75/E75*100</f>
        <v>79.787234042553195</v>
      </c>
      <c r="I75" s="179">
        <v>0</v>
      </c>
    </row>
    <row r="76" spans="1:9" x14ac:dyDescent="0.25">
      <c r="A76" s="84">
        <v>3212</v>
      </c>
      <c r="B76" s="85"/>
      <c r="C76" s="86"/>
      <c r="D76" s="43" t="s">
        <v>88</v>
      </c>
      <c r="E76" s="44">
        <v>211.71</v>
      </c>
      <c r="F76" s="44">
        <v>0</v>
      </c>
      <c r="G76" s="44">
        <v>238.65</v>
      </c>
      <c r="H76" s="175">
        <f t="shared" si="11"/>
        <v>112.72495394643616</v>
      </c>
      <c r="I76" s="179">
        <v>0</v>
      </c>
    </row>
    <row r="77" spans="1:9" x14ac:dyDescent="0.25">
      <c r="A77" s="84">
        <v>3239</v>
      </c>
      <c r="B77" s="85"/>
      <c r="C77" s="86"/>
      <c r="D77" s="43" t="s">
        <v>104</v>
      </c>
      <c r="E77" s="44">
        <v>8.1</v>
      </c>
      <c r="F77" s="44">
        <v>0</v>
      </c>
      <c r="G77" s="44">
        <v>0</v>
      </c>
      <c r="H77" s="175">
        <f t="shared" si="11"/>
        <v>0</v>
      </c>
      <c r="I77" s="179">
        <v>0</v>
      </c>
    </row>
    <row r="78" spans="1:9" ht="14.45" customHeight="1" x14ac:dyDescent="0.25">
      <c r="A78" s="214" t="s">
        <v>141</v>
      </c>
      <c r="B78" s="215"/>
      <c r="C78" s="216"/>
      <c r="D78" s="152" t="s">
        <v>148</v>
      </c>
      <c r="E78" s="83"/>
      <c r="F78" s="83"/>
      <c r="G78" s="83"/>
      <c r="H78" s="177"/>
      <c r="I78" s="177"/>
    </row>
    <row r="79" spans="1:9" x14ac:dyDescent="0.25">
      <c r="A79" s="153">
        <v>3</v>
      </c>
      <c r="B79" s="154"/>
      <c r="C79" s="155"/>
      <c r="D79" s="155" t="s">
        <v>10</v>
      </c>
      <c r="E79" s="38">
        <f>E80+E84</f>
        <v>30415.370000000003</v>
      </c>
      <c r="F79" s="38">
        <f>F80+F84</f>
        <v>54512</v>
      </c>
      <c r="G79" s="38">
        <f>G80+G84</f>
        <v>54115.890000000007</v>
      </c>
      <c r="H79" s="176">
        <f>G79/E79*100</f>
        <v>177.92283966954864</v>
      </c>
      <c r="I79" s="176">
        <f>G79/F79*100</f>
        <v>99.27335265629587</v>
      </c>
    </row>
    <row r="80" spans="1:9" ht="14.45" customHeight="1" x14ac:dyDescent="0.25">
      <c r="A80" s="122">
        <v>31</v>
      </c>
      <c r="B80" s="123"/>
      <c r="C80" s="124"/>
      <c r="D80" s="157" t="s">
        <v>11</v>
      </c>
      <c r="E80" s="125">
        <f>E81+E82+E83</f>
        <v>28268.04</v>
      </c>
      <c r="F80" s="125">
        <v>52082</v>
      </c>
      <c r="G80" s="125">
        <f>G81+G82+G83</f>
        <v>51833.020000000004</v>
      </c>
      <c r="H80" s="178">
        <f>G80/E80*100</f>
        <v>183.3626243630616</v>
      </c>
      <c r="I80" s="178">
        <f>G80/F80*100</f>
        <v>99.521946161821745</v>
      </c>
    </row>
    <row r="81" spans="1:9" x14ac:dyDescent="0.25">
      <c r="A81" s="84">
        <v>3111</v>
      </c>
      <c r="B81" s="85"/>
      <c r="C81" s="86"/>
      <c r="D81" s="43" t="s">
        <v>82</v>
      </c>
      <c r="E81" s="44">
        <v>24264.39</v>
      </c>
      <c r="F81" s="44">
        <v>0</v>
      </c>
      <c r="G81" s="44">
        <v>42613.55</v>
      </c>
      <c r="H81" s="175">
        <f t="shared" ref="H81:H83" si="12">G81/E81*100</f>
        <v>175.62176506394763</v>
      </c>
      <c r="I81" s="179">
        <v>0</v>
      </c>
    </row>
    <row r="82" spans="1:9" x14ac:dyDescent="0.25">
      <c r="A82" s="84">
        <v>3121</v>
      </c>
      <c r="B82" s="85"/>
      <c r="C82" s="86"/>
      <c r="D82" s="43" t="s">
        <v>85</v>
      </c>
      <c r="E82" s="44">
        <v>0</v>
      </c>
      <c r="F82" s="44">
        <v>0</v>
      </c>
      <c r="G82" s="44">
        <v>2442.7600000000002</v>
      </c>
      <c r="H82" s="175">
        <v>0</v>
      </c>
      <c r="I82" s="179">
        <v>0</v>
      </c>
    </row>
    <row r="83" spans="1:9" x14ac:dyDescent="0.25">
      <c r="A83" s="84">
        <v>3132</v>
      </c>
      <c r="B83" s="85"/>
      <c r="C83" s="86"/>
      <c r="D83" s="43" t="s">
        <v>86</v>
      </c>
      <c r="E83" s="44">
        <v>4003.65</v>
      </c>
      <c r="F83" s="44">
        <v>0</v>
      </c>
      <c r="G83" s="44">
        <v>6776.71</v>
      </c>
      <c r="H83" s="175">
        <f t="shared" si="12"/>
        <v>169.26329724126734</v>
      </c>
      <c r="I83" s="179">
        <v>0</v>
      </c>
    </row>
    <row r="84" spans="1:9" x14ac:dyDescent="0.25">
      <c r="A84" s="122">
        <v>32</v>
      </c>
      <c r="B84" s="123"/>
      <c r="C84" s="124"/>
      <c r="D84" s="157" t="s">
        <v>19</v>
      </c>
      <c r="E84" s="125">
        <f>E85+E86+E87</f>
        <v>2147.3300000000004</v>
      </c>
      <c r="F84" s="125">
        <v>2430</v>
      </c>
      <c r="G84" s="125">
        <f>G85+G86+G87</f>
        <v>2282.87</v>
      </c>
      <c r="H84" s="178">
        <f>G84/E84*100</f>
        <v>106.31202470044192</v>
      </c>
      <c r="I84" s="178">
        <f>G84/F84*100</f>
        <v>93.945267489711924</v>
      </c>
    </row>
    <row r="85" spans="1:9" x14ac:dyDescent="0.25">
      <c r="A85" s="84">
        <v>3211</v>
      </c>
      <c r="B85" s="85"/>
      <c r="C85" s="86"/>
      <c r="D85" s="43" t="s">
        <v>87</v>
      </c>
      <c r="E85" s="44">
        <v>169.3</v>
      </c>
      <c r="F85" s="44">
        <v>0</v>
      </c>
      <c r="G85" s="44">
        <v>135</v>
      </c>
      <c r="H85" s="175">
        <f t="shared" ref="H85:H87" si="13">G85/E85*100</f>
        <v>79.740106320141763</v>
      </c>
      <c r="I85" s="179">
        <v>0</v>
      </c>
    </row>
    <row r="86" spans="1:9" x14ac:dyDescent="0.25">
      <c r="A86" s="84">
        <v>3212</v>
      </c>
      <c r="B86" s="85"/>
      <c r="C86" s="86"/>
      <c r="D86" s="43" t="s">
        <v>88</v>
      </c>
      <c r="E86" s="44">
        <v>1905.13</v>
      </c>
      <c r="F86" s="44">
        <v>0</v>
      </c>
      <c r="G86" s="44">
        <v>2147.87</v>
      </c>
      <c r="H86" s="175">
        <f t="shared" si="13"/>
        <v>112.74138772682178</v>
      </c>
      <c r="I86" s="179">
        <v>0</v>
      </c>
    </row>
    <row r="87" spans="1:9" x14ac:dyDescent="0.25">
      <c r="A87" s="84">
        <v>3239</v>
      </c>
      <c r="B87" s="85"/>
      <c r="C87" s="86"/>
      <c r="D87" s="43" t="s">
        <v>104</v>
      </c>
      <c r="E87" s="44">
        <v>72.900000000000006</v>
      </c>
      <c r="F87" s="44">
        <v>0</v>
      </c>
      <c r="G87" s="44">
        <v>0</v>
      </c>
      <c r="H87" s="175">
        <f t="shared" si="13"/>
        <v>0</v>
      </c>
      <c r="I87" s="179">
        <v>0</v>
      </c>
    </row>
    <row r="88" spans="1:9" ht="26.45" customHeight="1" x14ac:dyDescent="0.25">
      <c r="A88" s="217" t="s">
        <v>149</v>
      </c>
      <c r="B88" s="218"/>
      <c r="C88" s="219"/>
      <c r="D88" s="155" t="s">
        <v>210</v>
      </c>
      <c r="E88" s="82"/>
      <c r="F88" s="82"/>
      <c r="G88" s="82"/>
      <c r="H88" s="176"/>
      <c r="I88" s="176"/>
    </row>
    <row r="89" spans="1:9" ht="14.45" customHeight="1" x14ac:dyDescent="0.25">
      <c r="A89" s="214" t="s">
        <v>133</v>
      </c>
      <c r="B89" s="215"/>
      <c r="C89" s="216"/>
      <c r="D89" s="152" t="s">
        <v>134</v>
      </c>
      <c r="E89" s="83"/>
      <c r="F89" s="83"/>
      <c r="G89" s="83"/>
      <c r="H89" s="177"/>
      <c r="I89" s="177"/>
    </row>
    <row r="90" spans="1:9" x14ac:dyDescent="0.25">
      <c r="A90" s="153">
        <v>3</v>
      </c>
      <c r="B90" s="154"/>
      <c r="C90" s="155"/>
      <c r="D90" s="155" t="s">
        <v>10</v>
      </c>
      <c r="E90" s="38">
        <f>E91+E95</f>
        <v>4035.4999999999995</v>
      </c>
      <c r="F90" s="38">
        <f>F91+F95</f>
        <v>5145</v>
      </c>
      <c r="G90" s="38">
        <f>G91+G95</f>
        <v>5137.42</v>
      </c>
      <c r="H90" s="176">
        <f>G90/E90*100</f>
        <v>127.30566224755297</v>
      </c>
      <c r="I90" s="176">
        <f>G90/F90*100</f>
        <v>99.852672497570467</v>
      </c>
    </row>
    <row r="91" spans="1:9" x14ac:dyDescent="0.25">
      <c r="A91" s="122">
        <v>31</v>
      </c>
      <c r="B91" s="123"/>
      <c r="C91" s="124"/>
      <c r="D91" s="157" t="s">
        <v>11</v>
      </c>
      <c r="E91" s="125">
        <f>E92+E93+E94</f>
        <v>3896.0299999999997</v>
      </c>
      <c r="F91" s="125">
        <v>4950</v>
      </c>
      <c r="G91" s="125">
        <f>G92+G93+G94</f>
        <v>4948.6900000000005</v>
      </c>
      <c r="H91" s="178">
        <f>G91/E91*100</f>
        <v>127.01878578963716</v>
      </c>
      <c r="I91" s="178">
        <f>G91/F91*100</f>
        <v>99.973535353535354</v>
      </c>
    </row>
    <row r="92" spans="1:9" x14ac:dyDescent="0.25">
      <c r="A92" s="84">
        <v>3111</v>
      </c>
      <c r="B92" s="85"/>
      <c r="C92" s="86"/>
      <c r="D92" s="43" t="s">
        <v>82</v>
      </c>
      <c r="E92" s="44">
        <v>2487.4299999999998</v>
      </c>
      <c r="F92" s="44">
        <v>0</v>
      </c>
      <c r="G92" s="44">
        <v>3604.02</v>
      </c>
      <c r="H92" s="175">
        <f t="shared" ref="H92:H94" si="14">G92/E92*100</f>
        <v>144.88930341758362</v>
      </c>
      <c r="I92" s="179">
        <v>0</v>
      </c>
    </row>
    <row r="93" spans="1:9" x14ac:dyDescent="0.25">
      <c r="A93" s="84">
        <v>3121</v>
      </c>
      <c r="B93" s="85"/>
      <c r="C93" s="86"/>
      <c r="D93" s="43" t="s">
        <v>85</v>
      </c>
      <c r="E93" s="44">
        <v>998.16</v>
      </c>
      <c r="F93" s="44">
        <v>0</v>
      </c>
      <c r="G93" s="44">
        <v>750</v>
      </c>
      <c r="H93" s="175">
        <f t="shared" si="14"/>
        <v>75.13825438807406</v>
      </c>
      <c r="I93" s="179">
        <v>0</v>
      </c>
    </row>
    <row r="94" spans="1:9" x14ac:dyDescent="0.25">
      <c r="A94" s="84">
        <v>3132</v>
      </c>
      <c r="B94" s="85"/>
      <c r="C94" s="86"/>
      <c r="D94" s="43" t="s">
        <v>86</v>
      </c>
      <c r="E94" s="44">
        <v>410.44</v>
      </c>
      <c r="F94" s="44">
        <v>0</v>
      </c>
      <c r="G94" s="44">
        <v>594.66999999999996</v>
      </c>
      <c r="H94" s="175">
        <f t="shared" si="14"/>
        <v>144.88597602572847</v>
      </c>
      <c r="I94" s="179">
        <v>0</v>
      </c>
    </row>
    <row r="95" spans="1:9" ht="25.5" customHeight="1" x14ac:dyDescent="0.25">
      <c r="A95" s="122">
        <v>32</v>
      </c>
      <c r="B95" s="123"/>
      <c r="C95" s="124"/>
      <c r="D95" s="157" t="s">
        <v>19</v>
      </c>
      <c r="E95" s="125">
        <f>E97+E98+E96</f>
        <v>139.47</v>
      </c>
      <c r="F95" s="125">
        <v>195</v>
      </c>
      <c r="G95" s="125">
        <f>G97+G98+G96</f>
        <v>188.73000000000002</v>
      </c>
      <c r="H95" s="178">
        <f>G95/E95*100</f>
        <v>135.31942353194236</v>
      </c>
      <c r="I95" s="178">
        <f>G95/F95*100</f>
        <v>96.784615384615392</v>
      </c>
    </row>
    <row r="96" spans="1:9" ht="14.45" customHeight="1" x14ac:dyDescent="0.25">
      <c r="A96" s="84">
        <v>3211</v>
      </c>
      <c r="B96" s="85"/>
      <c r="C96" s="86"/>
      <c r="D96" s="43" t="s">
        <v>87</v>
      </c>
      <c r="E96" s="44">
        <v>16.309999999999999</v>
      </c>
      <c r="F96" s="44">
        <v>0</v>
      </c>
      <c r="G96" s="44">
        <v>75</v>
      </c>
      <c r="H96" s="175">
        <f>G96/E96*100</f>
        <v>459.84058859595348</v>
      </c>
      <c r="I96" s="179">
        <v>0</v>
      </c>
    </row>
    <row r="97" spans="1:9" x14ac:dyDescent="0.25">
      <c r="A97" s="84">
        <v>3212</v>
      </c>
      <c r="B97" s="85"/>
      <c r="C97" s="86"/>
      <c r="D97" s="43" t="s">
        <v>88</v>
      </c>
      <c r="E97" s="44">
        <v>123.16</v>
      </c>
      <c r="F97" s="44">
        <v>0</v>
      </c>
      <c r="G97" s="44">
        <v>113.73</v>
      </c>
      <c r="H97" s="175">
        <f t="shared" ref="H97" si="15">G97/E97*100</f>
        <v>92.343293277038015</v>
      </c>
      <c r="I97" s="179">
        <v>0</v>
      </c>
    </row>
    <row r="98" spans="1:9" x14ac:dyDescent="0.25">
      <c r="A98" s="84">
        <v>3239</v>
      </c>
      <c r="B98" s="85"/>
      <c r="C98" s="86"/>
      <c r="D98" s="43" t="s">
        <v>104</v>
      </c>
      <c r="E98" s="44">
        <v>0</v>
      </c>
      <c r="F98" s="44">
        <v>0</v>
      </c>
      <c r="G98" s="44">
        <v>0</v>
      </c>
      <c r="H98" s="175">
        <v>0</v>
      </c>
      <c r="I98" s="179">
        <v>0</v>
      </c>
    </row>
    <row r="99" spans="1:9" ht="14.45" customHeight="1" x14ac:dyDescent="0.25">
      <c r="A99" s="214" t="s">
        <v>150</v>
      </c>
      <c r="B99" s="215"/>
      <c r="C99" s="216"/>
      <c r="D99" s="152" t="s">
        <v>151</v>
      </c>
      <c r="E99" s="83"/>
      <c r="F99" s="83"/>
      <c r="G99" s="83"/>
      <c r="H99" s="177"/>
      <c r="I99" s="177"/>
    </row>
    <row r="100" spans="1:9" x14ac:dyDescent="0.25">
      <c r="A100" s="153">
        <v>3</v>
      </c>
      <c r="B100" s="154"/>
      <c r="C100" s="155"/>
      <c r="D100" s="155" t="s">
        <v>10</v>
      </c>
      <c r="E100" s="38">
        <f>E101+E105</f>
        <v>3037.34</v>
      </c>
      <c r="F100" s="38">
        <f>F101+F105</f>
        <v>4745</v>
      </c>
      <c r="G100" s="38">
        <f>G101+G105</f>
        <v>4737.41</v>
      </c>
      <c r="H100" s="176">
        <f>G100/E100*100</f>
        <v>155.97233105282911</v>
      </c>
      <c r="I100" s="176">
        <f>G100/F100*100</f>
        <v>99.840042149631188</v>
      </c>
    </row>
    <row r="101" spans="1:9" x14ac:dyDescent="0.25">
      <c r="A101" s="122">
        <v>31</v>
      </c>
      <c r="B101" s="123"/>
      <c r="C101" s="124"/>
      <c r="D101" s="157" t="s">
        <v>11</v>
      </c>
      <c r="E101" s="125">
        <f>E102+E104+E103</f>
        <v>2897.88</v>
      </c>
      <c r="F101" s="125">
        <v>4550</v>
      </c>
      <c r="G101" s="125">
        <f>G102+G104+G103</f>
        <v>4548.67</v>
      </c>
      <c r="H101" s="178">
        <f>G101/E101*100</f>
        <v>156.965436802076</v>
      </c>
      <c r="I101" s="178">
        <f>G101/F101*100</f>
        <v>99.970769230769235</v>
      </c>
    </row>
    <row r="102" spans="1:9" x14ac:dyDescent="0.25">
      <c r="A102" s="84">
        <v>3111</v>
      </c>
      <c r="B102" s="85"/>
      <c r="C102" s="86"/>
      <c r="D102" s="43" t="s">
        <v>82</v>
      </c>
      <c r="E102" s="44">
        <v>2487.44</v>
      </c>
      <c r="F102" s="44">
        <v>0</v>
      </c>
      <c r="G102" s="44">
        <v>3604.01</v>
      </c>
      <c r="H102" s="175">
        <f>G102/E102*100</f>
        <v>144.88831891422507</v>
      </c>
      <c r="I102" s="179">
        <v>0</v>
      </c>
    </row>
    <row r="103" spans="1:9" x14ac:dyDescent="0.25">
      <c r="A103" s="84">
        <v>3121</v>
      </c>
      <c r="B103" s="85"/>
      <c r="C103" s="86"/>
      <c r="D103" s="43" t="s">
        <v>85</v>
      </c>
      <c r="E103" s="44">
        <v>0</v>
      </c>
      <c r="F103" s="44">
        <v>0</v>
      </c>
      <c r="G103" s="44">
        <v>350</v>
      </c>
      <c r="H103" s="175">
        <v>0</v>
      </c>
      <c r="I103" s="179">
        <v>0</v>
      </c>
    </row>
    <row r="104" spans="1:9" x14ac:dyDescent="0.25">
      <c r="A104" s="84">
        <v>3132</v>
      </c>
      <c r="B104" s="85"/>
      <c r="C104" s="86"/>
      <c r="D104" s="43" t="s">
        <v>86</v>
      </c>
      <c r="E104" s="44">
        <v>410.44</v>
      </c>
      <c r="F104" s="44">
        <v>0</v>
      </c>
      <c r="G104" s="44">
        <v>594.66</v>
      </c>
      <c r="H104" s="175">
        <f t="shared" ref="H104" si="16">G104/E104*100</f>
        <v>144.88353961602184</v>
      </c>
      <c r="I104" s="179">
        <v>0</v>
      </c>
    </row>
    <row r="105" spans="1:9" x14ac:dyDescent="0.25">
      <c r="A105" s="122">
        <v>32</v>
      </c>
      <c r="B105" s="123"/>
      <c r="C105" s="124"/>
      <c r="D105" s="157" t="s">
        <v>19</v>
      </c>
      <c r="E105" s="125">
        <f>E107+E108+E106</f>
        <v>139.46</v>
      </c>
      <c r="F105" s="125">
        <v>195</v>
      </c>
      <c r="G105" s="125">
        <f>G107+G108+G106</f>
        <v>188.74</v>
      </c>
      <c r="H105" s="178">
        <v>0</v>
      </c>
      <c r="I105" s="178">
        <f>G105/F105*100</f>
        <v>96.789743589743594</v>
      </c>
    </row>
    <row r="106" spans="1:9" x14ac:dyDescent="0.25">
      <c r="A106" s="84">
        <v>3211</v>
      </c>
      <c r="B106" s="85"/>
      <c r="C106" s="86"/>
      <c r="D106" s="43" t="s">
        <v>87</v>
      </c>
      <c r="E106" s="44">
        <v>16.3</v>
      </c>
      <c r="F106" s="44">
        <v>0</v>
      </c>
      <c r="G106" s="44">
        <v>75</v>
      </c>
      <c r="H106" s="175">
        <f>G106/E106*100</f>
        <v>460.12269938650309</v>
      </c>
      <c r="I106" s="179">
        <v>0</v>
      </c>
    </row>
    <row r="107" spans="1:9" x14ac:dyDescent="0.25">
      <c r="A107" s="84">
        <v>3212</v>
      </c>
      <c r="B107" s="85"/>
      <c r="C107" s="86"/>
      <c r="D107" s="43" t="s">
        <v>88</v>
      </c>
      <c r="E107" s="44">
        <v>123.16</v>
      </c>
      <c r="F107" s="44">
        <v>0</v>
      </c>
      <c r="G107" s="44">
        <v>113.74</v>
      </c>
      <c r="H107" s="175">
        <f t="shared" ref="H107" si="17">G107/E107*100</f>
        <v>92.351412796362453</v>
      </c>
      <c r="I107" s="179">
        <v>0</v>
      </c>
    </row>
    <row r="108" spans="1:9" x14ac:dyDescent="0.25">
      <c r="A108" s="84">
        <v>3239</v>
      </c>
      <c r="B108" s="85"/>
      <c r="C108" s="86"/>
      <c r="D108" s="43" t="s">
        <v>104</v>
      </c>
      <c r="E108" s="44">
        <v>0</v>
      </c>
      <c r="F108" s="44">
        <v>0</v>
      </c>
      <c r="G108" s="44">
        <v>0</v>
      </c>
      <c r="H108" s="175">
        <v>0</v>
      </c>
      <c r="I108" s="179">
        <v>0</v>
      </c>
    </row>
    <row r="109" spans="1:9" ht="26.45" customHeight="1" x14ac:dyDescent="0.25">
      <c r="A109" s="217" t="s">
        <v>152</v>
      </c>
      <c r="B109" s="218"/>
      <c r="C109" s="219"/>
      <c r="D109" s="155" t="s">
        <v>153</v>
      </c>
      <c r="E109" s="82"/>
      <c r="F109" s="82"/>
      <c r="G109" s="82"/>
      <c r="H109" s="176"/>
      <c r="I109" s="176"/>
    </row>
    <row r="110" spans="1:9" ht="14.45" customHeight="1" x14ac:dyDescent="0.25">
      <c r="A110" s="214" t="s">
        <v>154</v>
      </c>
      <c r="B110" s="215"/>
      <c r="C110" s="216"/>
      <c r="D110" s="152" t="s">
        <v>155</v>
      </c>
      <c r="E110" s="83"/>
      <c r="F110" s="83"/>
      <c r="G110" s="83"/>
      <c r="H110" s="177"/>
      <c r="I110" s="177"/>
    </row>
    <row r="111" spans="1:9" x14ac:dyDescent="0.25">
      <c r="A111" s="153">
        <v>3</v>
      </c>
      <c r="B111" s="154"/>
      <c r="C111" s="155"/>
      <c r="D111" s="155" t="s">
        <v>10</v>
      </c>
      <c r="E111" s="38">
        <f t="shared" ref="E111:G111" si="18">E112+E116+E128+E130+E132</f>
        <v>14840.07</v>
      </c>
      <c r="F111" s="38">
        <f>F112+F116+F128+F130+F132</f>
        <v>25000</v>
      </c>
      <c r="G111" s="38">
        <f t="shared" si="18"/>
        <v>19365.679999999997</v>
      </c>
      <c r="H111" s="176">
        <f>G111/E111*100</f>
        <v>130.49588041026757</v>
      </c>
      <c r="I111" s="176">
        <f>G111/F111*100</f>
        <v>77.46271999999999</v>
      </c>
    </row>
    <row r="112" spans="1:9" ht="14.45" customHeight="1" x14ac:dyDescent="0.25">
      <c r="A112" s="122">
        <v>31</v>
      </c>
      <c r="B112" s="123"/>
      <c r="C112" s="124"/>
      <c r="D112" s="157" t="s">
        <v>11</v>
      </c>
      <c r="E112" s="125">
        <f>E114+E113+E115</f>
        <v>2580</v>
      </c>
      <c r="F112" s="125">
        <v>8808</v>
      </c>
      <c r="G112" s="125">
        <f t="shared" ref="G112" si="19">G114+G113+G115</f>
        <v>8806.02</v>
      </c>
      <c r="H112" s="178">
        <f>G112/E112*100</f>
        <v>341.31860465116279</v>
      </c>
      <c r="I112" s="178">
        <f>G112/F112*100</f>
        <v>99.977520435967307</v>
      </c>
    </row>
    <row r="113" spans="1:9" x14ac:dyDescent="0.25">
      <c r="A113" s="84">
        <v>3111</v>
      </c>
      <c r="B113" s="85"/>
      <c r="C113" s="86"/>
      <c r="D113" s="43" t="s">
        <v>82</v>
      </c>
      <c r="E113" s="44">
        <v>0</v>
      </c>
      <c r="F113" s="44">
        <v>0</v>
      </c>
      <c r="G113" s="44">
        <v>4421.18</v>
      </c>
      <c r="H113" s="175">
        <v>0</v>
      </c>
      <c r="I113" s="179">
        <v>0</v>
      </c>
    </row>
    <row r="114" spans="1:9" x14ac:dyDescent="0.25">
      <c r="A114" s="84">
        <v>3121</v>
      </c>
      <c r="B114" s="85"/>
      <c r="C114" s="86"/>
      <c r="D114" s="43" t="s">
        <v>85</v>
      </c>
      <c r="E114" s="44">
        <v>2580</v>
      </c>
      <c r="F114" s="44">
        <v>0</v>
      </c>
      <c r="G114" s="44">
        <v>3655.32</v>
      </c>
      <c r="H114" s="175">
        <f t="shared" ref="H114" si="20">G114/E114*100</f>
        <v>141.67906976744186</v>
      </c>
      <c r="I114" s="179">
        <v>0</v>
      </c>
    </row>
    <row r="115" spans="1:9" x14ac:dyDescent="0.25">
      <c r="A115" s="84">
        <v>3132</v>
      </c>
      <c r="B115" s="85"/>
      <c r="C115" s="86"/>
      <c r="D115" s="43" t="s">
        <v>86</v>
      </c>
      <c r="E115" s="44">
        <v>0</v>
      </c>
      <c r="F115" s="44">
        <v>0</v>
      </c>
      <c r="G115" s="44">
        <v>729.52</v>
      </c>
      <c r="H115" s="175">
        <v>0</v>
      </c>
      <c r="I115" s="179">
        <v>0</v>
      </c>
    </row>
    <row r="116" spans="1:9" x14ac:dyDescent="0.25">
      <c r="A116" s="122">
        <v>32</v>
      </c>
      <c r="B116" s="123"/>
      <c r="C116" s="124"/>
      <c r="D116" s="157" t="s">
        <v>19</v>
      </c>
      <c r="E116" s="125">
        <f>SUM(E117:E127)</f>
        <v>11932.9</v>
      </c>
      <c r="F116" s="125">
        <v>15842</v>
      </c>
      <c r="G116" s="125">
        <f>SUM(G117:G127)</f>
        <v>10084.779999999999</v>
      </c>
      <c r="H116" s="178">
        <f>G116/E116*100</f>
        <v>84.512398494917406</v>
      </c>
      <c r="I116" s="178">
        <f>G116/F116*100</f>
        <v>63.658502714303744</v>
      </c>
    </row>
    <row r="117" spans="1:9" x14ac:dyDescent="0.25">
      <c r="A117" s="84">
        <v>3212</v>
      </c>
      <c r="B117" s="85"/>
      <c r="C117" s="86"/>
      <c r="D117" s="43" t="s">
        <v>88</v>
      </c>
      <c r="E117" s="44">
        <v>0</v>
      </c>
      <c r="F117" s="44">
        <v>0</v>
      </c>
      <c r="G117" s="44">
        <v>280.82</v>
      </c>
      <c r="H117" s="175">
        <v>0</v>
      </c>
      <c r="I117" s="179">
        <v>0</v>
      </c>
    </row>
    <row r="118" spans="1:9" x14ac:dyDescent="0.25">
      <c r="A118" s="84">
        <v>3221</v>
      </c>
      <c r="B118" s="85"/>
      <c r="C118" s="86"/>
      <c r="D118" s="43" t="s">
        <v>91</v>
      </c>
      <c r="E118" s="44">
        <v>646.01</v>
      </c>
      <c r="F118" s="44">
        <v>0</v>
      </c>
      <c r="G118" s="44">
        <v>584.72</v>
      </c>
      <c r="H118" s="175">
        <f t="shared" ref="H118" si="21">G118/E118*100</f>
        <v>90.512530765777626</v>
      </c>
      <c r="I118" s="179">
        <v>0</v>
      </c>
    </row>
    <row r="119" spans="1:9" x14ac:dyDescent="0.25">
      <c r="A119" s="84">
        <v>3222</v>
      </c>
      <c r="B119" s="85"/>
      <c r="C119" s="86"/>
      <c r="D119" s="43" t="s">
        <v>92</v>
      </c>
      <c r="E119" s="44"/>
      <c r="F119" s="44">
        <v>0</v>
      </c>
      <c r="G119" s="44">
        <v>3459.66</v>
      </c>
      <c r="H119" s="175">
        <v>0</v>
      </c>
      <c r="I119" s="179">
        <v>0</v>
      </c>
    </row>
    <row r="120" spans="1:9" x14ac:dyDescent="0.25">
      <c r="A120" s="84">
        <v>3224</v>
      </c>
      <c r="B120" s="85"/>
      <c r="C120" s="86"/>
      <c r="D120" s="43" t="s">
        <v>94</v>
      </c>
      <c r="E120" s="44">
        <v>235.4</v>
      </c>
      <c r="F120" s="44">
        <v>0</v>
      </c>
      <c r="G120" s="44">
        <v>405.96</v>
      </c>
      <c r="H120" s="175">
        <f t="shared" ref="H120" si="22">G120/E120*100</f>
        <v>172.4553950722175</v>
      </c>
      <c r="I120" s="179">
        <v>0</v>
      </c>
    </row>
    <row r="121" spans="1:9" x14ac:dyDescent="0.25">
      <c r="A121" s="84">
        <v>3225</v>
      </c>
      <c r="B121" s="85"/>
      <c r="C121" s="86"/>
      <c r="D121" s="43" t="s">
        <v>95</v>
      </c>
      <c r="E121" s="44">
        <v>3889.81</v>
      </c>
      <c r="F121" s="44">
        <v>0</v>
      </c>
      <c r="G121" s="44">
        <v>631.12</v>
      </c>
      <c r="H121" s="175">
        <f t="shared" ref="H121:H127" si="23">G121/E121*100</f>
        <v>16.224957003041279</v>
      </c>
      <c r="I121" s="179">
        <v>0</v>
      </c>
    </row>
    <row r="122" spans="1:9" x14ac:dyDescent="0.25">
      <c r="A122" s="84">
        <v>3227</v>
      </c>
      <c r="B122" s="85"/>
      <c r="C122" s="86"/>
      <c r="D122" s="43" t="s">
        <v>96</v>
      </c>
      <c r="E122" s="44">
        <v>193.14</v>
      </c>
      <c r="F122" s="44">
        <v>0</v>
      </c>
      <c r="G122" s="44">
        <v>0</v>
      </c>
      <c r="H122" s="175">
        <f t="shared" si="23"/>
        <v>0</v>
      </c>
      <c r="I122" s="179">
        <v>0</v>
      </c>
    </row>
    <row r="123" spans="1:9" x14ac:dyDescent="0.25">
      <c r="A123" s="84">
        <v>3231</v>
      </c>
      <c r="B123" s="85"/>
      <c r="C123" s="86"/>
      <c r="D123" s="43" t="s">
        <v>211</v>
      </c>
      <c r="E123" s="44">
        <v>1299.3699999999999</v>
      </c>
      <c r="F123" s="44">
        <v>0</v>
      </c>
      <c r="G123" s="44">
        <v>1110</v>
      </c>
      <c r="H123" s="175">
        <f t="shared" si="23"/>
        <v>85.426014145316586</v>
      </c>
      <c r="I123" s="179">
        <v>0</v>
      </c>
    </row>
    <row r="124" spans="1:9" x14ac:dyDescent="0.25">
      <c r="A124" s="84">
        <v>3232</v>
      </c>
      <c r="B124" s="85"/>
      <c r="C124" s="86"/>
      <c r="D124" s="43" t="s">
        <v>98</v>
      </c>
      <c r="E124" s="44">
        <v>4746.1899999999996</v>
      </c>
      <c r="F124" s="44">
        <v>0</v>
      </c>
      <c r="G124" s="44">
        <v>3417.37</v>
      </c>
      <c r="H124" s="175">
        <f t="shared" si="23"/>
        <v>72.002385070972721</v>
      </c>
      <c r="I124" s="179">
        <v>0</v>
      </c>
    </row>
    <row r="125" spans="1:9" x14ac:dyDescent="0.25">
      <c r="A125" s="84">
        <v>3237</v>
      </c>
      <c r="B125" s="85"/>
      <c r="C125" s="86"/>
      <c r="D125" s="43" t="s">
        <v>102</v>
      </c>
      <c r="E125" s="44">
        <v>0</v>
      </c>
      <c r="F125" s="44">
        <v>0</v>
      </c>
      <c r="G125" s="44">
        <v>0</v>
      </c>
      <c r="H125" s="175">
        <v>0</v>
      </c>
      <c r="I125" s="179">
        <v>0</v>
      </c>
    </row>
    <row r="126" spans="1:9" x14ac:dyDescent="0.25">
      <c r="A126" s="84">
        <v>3239</v>
      </c>
      <c r="B126" s="85"/>
      <c r="C126" s="86"/>
      <c r="D126" s="43" t="s">
        <v>104</v>
      </c>
      <c r="E126" s="44">
        <v>143.63</v>
      </c>
      <c r="F126" s="44">
        <v>0</v>
      </c>
      <c r="G126" s="44">
        <v>0</v>
      </c>
      <c r="H126" s="175">
        <f t="shared" si="23"/>
        <v>0</v>
      </c>
      <c r="I126" s="179">
        <v>0</v>
      </c>
    </row>
    <row r="127" spans="1:9" x14ac:dyDescent="0.25">
      <c r="A127" s="84">
        <v>3299</v>
      </c>
      <c r="B127" s="85"/>
      <c r="C127" s="86"/>
      <c r="D127" s="43" t="s">
        <v>108</v>
      </c>
      <c r="E127" s="44">
        <v>779.35</v>
      </c>
      <c r="F127" s="44">
        <v>0</v>
      </c>
      <c r="G127" s="44">
        <v>195.13</v>
      </c>
      <c r="H127" s="175">
        <f t="shared" si="23"/>
        <v>25.037531276063383</v>
      </c>
      <c r="I127" s="179">
        <v>0</v>
      </c>
    </row>
    <row r="128" spans="1:9" x14ac:dyDescent="0.25">
      <c r="A128" s="122">
        <v>34</v>
      </c>
      <c r="B128" s="123"/>
      <c r="C128" s="124"/>
      <c r="D128" s="157" t="s">
        <v>109</v>
      </c>
      <c r="E128" s="125">
        <f>E129</f>
        <v>47.16</v>
      </c>
      <c r="F128" s="125">
        <v>66</v>
      </c>
      <c r="G128" s="125">
        <f>G129</f>
        <v>66.03</v>
      </c>
      <c r="H128" s="178">
        <f>G128/E128*100</f>
        <v>140.01272264631044</v>
      </c>
      <c r="I128" s="178">
        <f t="shared" ref="I128:I135" si="24">G128/F128*100</f>
        <v>100.04545454545455</v>
      </c>
    </row>
    <row r="129" spans="1:9" x14ac:dyDescent="0.25">
      <c r="A129" s="84">
        <v>3431</v>
      </c>
      <c r="B129" s="85"/>
      <c r="C129" s="86"/>
      <c r="D129" s="43" t="s">
        <v>110</v>
      </c>
      <c r="E129" s="44">
        <v>47.16</v>
      </c>
      <c r="F129" s="44">
        <v>0</v>
      </c>
      <c r="G129" s="44">
        <v>66.03</v>
      </c>
      <c r="H129" s="175">
        <f t="shared" ref="H129" si="25">G129/E129*100</f>
        <v>140.01272264631044</v>
      </c>
      <c r="I129" s="179">
        <v>0</v>
      </c>
    </row>
    <row r="130" spans="1:9" ht="25.5" x14ac:dyDescent="0.25">
      <c r="A130" s="122">
        <v>37</v>
      </c>
      <c r="B130" s="123"/>
      <c r="C130" s="124"/>
      <c r="D130" s="157" t="s">
        <v>112</v>
      </c>
      <c r="E130" s="125">
        <f t="shared" ref="E130:G130" si="26">E131</f>
        <v>275.41000000000003</v>
      </c>
      <c r="F130" s="125">
        <v>280</v>
      </c>
      <c r="G130" s="125">
        <f t="shared" si="26"/>
        <v>405</v>
      </c>
      <c r="H130" s="178">
        <f>G130/E130*100</f>
        <v>147.05348389673577</v>
      </c>
      <c r="I130" s="178">
        <f t="shared" si="24"/>
        <v>144.64285714285714</v>
      </c>
    </row>
    <row r="131" spans="1:9" x14ac:dyDescent="0.25">
      <c r="A131" s="84">
        <v>3721</v>
      </c>
      <c r="B131" s="85"/>
      <c r="C131" s="86"/>
      <c r="D131" s="43" t="s">
        <v>113</v>
      </c>
      <c r="E131" s="44">
        <v>275.41000000000003</v>
      </c>
      <c r="F131" s="44">
        <v>0</v>
      </c>
      <c r="G131" s="44">
        <v>405</v>
      </c>
      <c r="H131" s="175">
        <f t="shared" ref="H131" si="27">G131/E131*100</f>
        <v>147.05348389673577</v>
      </c>
      <c r="I131" s="179">
        <v>0</v>
      </c>
    </row>
    <row r="132" spans="1:9" x14ac:dyDescent="0.25">
      <c r="A132" s="122">
        <v>38</v>
      </c>
      <c r="B132" s="123"/>
      <c r="C132" s="124"/>
      <c r="D132" s="157" t="s">
        <v>180</v>
      </c>
      <c r="E132" s="40">
        <f>E133</f>
        <v>4.5999999999999996</v>
      </c>
      <c r="F132" s="40">
        <v>4</v>
      </c>
      <c r="G132" s="40">
        <f>G133</f>
        <v>3.85</v>
      </c>
      <c r="H132" s="178">
        <v>0</v>
      </c>
      <c r="I132" s="178">
        <f t="shared" si="24"/>
        <v>96.25</v>
      </c>
    </row>
    <row r="133" spans="1:9" x14ac:dyDescent="0.25">
      <c r="A133" s="84">
        <v>3812</v>
      </c>
      <c r="B133" s="85"/>
      <c r="C133" s="86"/>
      <c r="D133" s="43" t="s">
        <v>181</v>
      </c>
      <c r="E133" s="56">
        <v>4.5999999999999996</v>
      </c>
      <c r="F133" s="56">
        <v>0</v>
      </c>
      <c r="G133" s="56">
        <v>3.85</v>
      </c>
      <c r="H133" s="175">
        <f t="shared" ref="H133" si="28">G133/E133*100</f>
        <v>83.695652173913047</v>
      </c>
      <c r="I133" s="179">
        <v>0</v>
      </c>
    </row>
    <row r="134" spans="1:9" ht="16.149999999999999" customHeight="1" x14ac:dyDescent="0.25">
      <c r="A134" s="153">
        <v>4</v>
      </c>
      <c r="B134" s="154"/>
      <c r="C134" s="155"/>
      <c r="D134" s="155" t="s">
        <v>27</v>
      </c>
      <c r="E134" s="38">
        <f t="shared" ref="E134:G134" si="29">E135+E140</f>
        <v>183.26</v>
      </c>
      <c r="F134" s="38">
        <f t="shared" si="29"/>
        <v>3812</v>
      </c>
      <c r="G134" s="38">
        <f t="shared" si="29"/>
        <v>810.09</v>
      </c>
      <c r="H134" s="176">
        <f>G134/E134*100</f>
        <v>442.04409036341809</v>
      </c>
      <c r="I134" s="176">
        <f t="shared" si="24"/>
        <v>21.251049317943338</v>
      </c>
    </row>
    <row r="135" spans="1:9" ht="14.45" customHeight="1" x14ac:dyDescent="0.25">
      <c r="A135" s="122">
        <v>42</v>
      </c>
      <c r="B135" s="123"/>
      <c r="C135" s="124"/>
      <c r="D135" s="157" t="s">
        <v>27</v>
      </c>
      <c r="E135" s="125">
        <f>SUM(E136:E139)</f>
        <v>183.26</v>
      </c>
      <c r="F135" s="125">
        <v>3812</v>
      </c>
      <c r="G135" s="125">
        <f>SUM(G136:G139)</f>
        <v>810.09</v>
      </c>
      <c r="H135" s="178">
        <f>G135/E135*100</f>
        <v>442.04409036341809</v>
      </c>
      <c r="I135" s="178">
        <f t="shared" si="24"/>
        <v>21.251049317943338</v>
      </c>
    </row>
    <row r="136" spans="1:9" x14ac:dyDescent="0.25">
      <c r="A136" s="84">
        <v>4221</v>
      </c>
      <c r="B136" s="85"/>
      <c r="C136" s="86"/>
      <c r="D136" s="43" t="s">
        <v>116</v>
      </c>
      <c r="E136" s="44">
        <v>133.28</v>
      </c>
      <c r="F136" s="44">
        <v>0</v>
      </c>
      <c r="G136" s="44">
        <v>583.63</v>
      </c>
      <c r="H136" s="175">
        <f t="shared" ref="H136:H139" si="30">G136/E136*100</f>
        <v>437.89765906362544</v>
      </c>
      <c r="I136" s="179">
        <v>0</v>
      </c>
    </row>
    <row r="137" spans="1:9" x14ac:dyDescent="0.25">
      <c r="A137" s="84">
        <v>4226</v>
      </c>
      <c r="B137" s="85"/>
      <c r="C137" s="86"/>
      <c r="D137" s="126" t="s">
        <v>117</v>
      </c>
      <c r="E137" s="44">
        <v>0</v>
      </c>
      <c r="F137" s="44">
        <v>0</v>
      </c>
      <c r="G137" s="44">
        <v>0</v>
      </c>
      <c r="H137" s="175">
        <v>0</v>
      </c>
      <c r="I137" s="179">
        <v>0</v>
      </c>
    </row>
    <row r="138" spans="1:9" x14ac:dyDescent="0.25">
      <c r="A138" s="84">
        <v>4227</v>
      </c>
      <c r="B138" s="85"/>
      <c r="C138" s="86"/>
      <c r="D138" s="126" t="s">
        <v>118</v>
      </c>
      <c r="E138" s="44">
        <v>0</v>
      </c>
      <c r="F138" s="44">
        <v>0</v>
      </c>
      <c r="G138" s="44">
        <v>0</v>
      </c>
      <c r="H138" s="175">
        <v>0</v>
      </c>
      <c r="I138" s="179">
        <v>0</v>
      </c>
    </row>
    <row r="139" spans="1:9" x14ac:dyDescent="0.25">
      <c r="A139" s="84">
        <v>4241</v>
      </c>
      <c r="B139" s="85"/>
      <c r="C139" s="86"/>
      <c r="D139" s="43" t="s">
        <v>119</v>
      </c>
      <c r="E139" s="44">
        <v>49.98</v>
      </c>
      <c r="F139" s="44">
        <v>0</v>
      </c>
      <c r="G139" s="44">
        <v>226.46</v>
      </c>
      <c r="H139" s="175">
        <f t="shared" si="30"/>
        <v>453.10124049619856</v>
      </c>
      <c r="I139" s="179">
        <v>0</v>
      </c>
    </row>
    <row r="140" spans="1:9" x14ac:dyDescent="0.25">
      <c r="A140" s="122">
        <v>45</v>
      </c>
      <c r="B140" s="123"/>
      <c r="C140" s="124"/>
      <c r="D140" s="157" t="s">
        <v>202</v>
      </c>
      <c r="E140" s="125">
        <f>SUM(E141:E141)</f>
        <v>0</v>
      </c>
      <c r="F140" s="125">
        <f>SUM(F141:F141)</f>
        <v>0</v>
      </c>
      <c r="G140" s="125">
        <f>SUM(G141:G141)</f>
        <v>0</v>
      </c>
      <c r="H140" s="178">
        <v>0</v>
      </c>
      <c r="I140" s="178">
        <v>0</v>
      </c>
    </row>
    <row r="141" spans="1:9" x14ac:dyDescent="0.25">
      <c r="A141" s="84">
        <v>4511</v>
      </c>
      <c r="B141" s="85"/>
      <c r="C141" s="86"/>
      <c r="D141" s="43" t="s">
        <v>212</v>
      </c>
      <c r="E141" s="44">
        <v>0</v>
      </c>
      <c r="F141" s="44">
        <v>0</v>
      </c>
      <c r="G141" s="44">
        <v>0</v>
      </c>
      <c r="H141" s="175">
        <v>0</v>
      </c>
      <c r="I141" s="179">
        <v>0</v>
      </c>
    </row>
    <row r="142" spans="1:9" ht="26.45" customHeight="1" x14ac:dyDescent="0.25">
      <c r="A142" s="217" t="s">
        <v>152</v>
      </c>
      <c r="B142" s="218"/>
      <c r="C142" s="219"/>
      <c r="D142" s="155" t="s">
        <v>153</v>
      </c>
      <c r="E142" s="82"/>
      <c r="F142" s="82"/>
      <c r="G142" s="82"/>
      <c r="H142" s="176"/>
      <c r="I142" s="176"/>
    </row>
    <row r="143" spans="1:9" ht="14.45" customHeight="1" x14ac:dyDescent="0.25">
      <c r="A143" s="214" t="s">
        <v>156</v>
      </c>
      <c r="B143" s="215"/>
      <c r="C143" s="216"/>
      <c r="D143" s="152" t="s">
        <v>157</v>
      </c>
      <c r="E143" s="83"/>
      <c r="F143" s="83"/>
      <c r="G143" s="83"/>
      <c r="H143" s="177"/>
      <c r="I143" s="177"/>
    </row>
    <row r="144" spans="1:9" x14ac:dyDescent="0.25">
      <c r="A144" s="153">
        <v>3</v>
      </c>
      <c r="B144" s="154"/>
      <c r="C144" s="155"/>
      <c r="D144" s="155" t="s">
        <v>10</v>
      </c>
      <c r="E144" s="38">
        <f>E145</f>
        <v>36419.619999999995</v>
      </c>
      <c r="F144" s="38">
        <f>F145</f>
        <v>31000</v>
      </c>
      <c r="G144" s="38">
        <f>G145</f>
        <v>30228.690000000002</v>
      </c>
      <c r="H144" s="176">
        <f>G144/E144*100</f>
        <v>83.001113136271073</v>
      </c>
      <c r="I144" s="176">
        <f>G144/F144*100</f>
        <v>97.511903225806464</v>
      </c>
    </row>
    <row r="145" spans="1:9" x14ac:dyDescent="0.25">
      <c r="A145" s="122">
        <v>32</v>
      </c>
      <c r="B145" s="123"/>
      <c r="C145" s="124"/>
      <c r="D145" s="157" t="s">
        <v>19</v>
      </c>
      <c r="E145" s="125">
        <f>SUM(E146:E156)</f>
        <v>36419.619999999995</v>
      </c>
      <c r="F145" s="125">
        <v>31000</v>
      </c>
      <c r="G145" s="125">
        <f>SUM(G146:G156)</f>
        <v>30228.690000000002</v>
      </c>
      <c r="H145" s="178">
        <f>G145/E145*100</f>
        <v>83.001113136271073</v>
      </c>
      <c r="I145" s="178">
        <f>G145/F145*100</f>
        <v>97.511903225806464</v>
      </c>
    </row>
    <row r="146" spans="1:9" x14ac:dyDescent="0.25">
      <c r="A146" s="84">
        <v>3211</v>
      </c>
      <c r="B146" s="85"/>
      <c r="C146" s="86"/>
      <c r="D146" s="43" t="s">
        <v>87</v>
      </c>
      <c r="E146" s="44">
        <v>0</v>
      </c>
      <c r="F146" s="44">
        <v>0</v>
      </c>
      <c r="G146" s="44">
        <v>0</v>
      </c>
      <c r="H146" s="175">
        <v>0</v>
      </c>
      <c r="I146" s="179">
        <v>0</v>
      </c>
    </row>
    <row r="147" spans="1:9" x14ac:dyDescent="0.25">
      <c r="A147" s="84">
        <v>3213</v>
      </c>
      <c r="B147" s="85"/>
      <c r="C147" s="86"/>
      <c r="D147" s="43" t="s">
        <v>89</v>
      </c>
      <c r="E147" s="44">
        <v>0</v>
      </c>
      <c r="F147" s="44">
        <v>0</v>
      </c>
      <c r="G147" s="44">
        <v>0</v>
      </c>
      <c r="H147" s="175">
        <v>0</v>
      </c>
      <c r="I147" s="179">
        <v>0</v>
      </c>
    </row>
    <row r="148" spans="1:9" x14ac:dyDescent="0.25">
      <c r="A148" s="84">
        <v>3221</v>
      </c>
      <c r="B148" s="85"/>
      <c r="C148" s="86"/>
      <c r="D148" s="43" t="s">
        <v>91</v>
      </c>
      <c r="E148" s="44">
        <v>673.08</v>
      </c>
      <c r="F148" s="44">
        <v>0</v>
      </c>
      <c r="G148" s="44">
        <v>7182.13</v>
      </c>
      <c r="H148" s="175">
        <f t="shared" ref="H148:H156" si="31">G148/E148*100</f>
        <v>1067.0544363225767</v>
      </c>
      <c r="I148" s="179">
        <v>0</v>
      </c>
    </row>
    <row r="149" spans="1:9" x14ac:dyDescent="0.25">
      <c r="A149" s="84">
        <v>3222</v>
      </c>
      <c r="B149" s="85"/>
      <c r="C149" s="86"/>
      <c r="D149" s="43" t="s">
        <v>92</v>
      </c>
      <c r="E149" s="44">
        <v>2072.0700000000002</v>
      </c>
      <c r="F149" s="44">
        <v>0</v>
      </c>
      <c r="G149" s="44">
        <v>278</v>
      </c>
      <c r="H149" s="175">
        <f t="shared" si="31"/>
        <v>13.41653515566559</v>
      </c>
      <c r="I149" s="179">
        <v>0</v>
      </c>
    </row>
    <row r="150" spans="1:9" x14ac:dyDescent="0.25">
      <c r="A150" s="84">
        <v>3224</v>
      </c>
      <c r="B150" s="85"/>
      <c r="C150" s="86"/>
      <c r="D150" s="43" t="s">
        <v>94</v>
      </c>
      <c r="E150" s="44">
        <v>0</v>
      </c>
      <c r="F150" s="44">
        <v>0</v>
      </c>
      <c r="G150" s="44">
        <v>108.92</v>
      </c>
      <c r="H150" s="175">
        <v>0</v>
      </c>
      <c r="I150" s="179">
        <v>0</v>
      </c>
    </row>
    <row r="151" spans="1:9" x14ac:dyDescent="0.25">
      <c r="A151" s="84">
        <v>3225</v>
      </c>
      <c r="B151" s="85"/>
      <c r="C151" s="86"/>
      <c r="D151" s="43" t="s">
        <v>95</v>
      </c>
      <c r="E151" s="44">
        <v>607.92999999999995</v>
      </c>
      <c r="F151" s="44">
        <v>0</v>
      </c>
      <c r="G151" s="44">
        <v>66.599999999999994</v>
      </c>
      <c r="H151" s="175">
        <f t="shared" si="31"/>
        <v>10.95520865889165</v>
      </c>
      <c r="I151" s="179">
        <v>0</v>
      </c>
    </row>
    <row r="152" spans="1:9" x14ac:dyDescent="0.25">
      <c r="A152" s="84">
        <v>3232</v>
      </c>
      <c r="B152" s="85"/>
      <c r="C152" s="86"/>
      <c r="D152" s="43" t="s">
        <v>98</v>
      </c>
      <c r="E152" s="44">
        <v>791.95</v>
      </c>
      <c r="F152" s="44">
        <v>0</v>
      </c>
      <c r="G152" s="44">
        <v>0</v>
      </c>
      <c r="H152" s="175">
        <f t="shared" si="31"/>
        <v>0</v>
      </c>
      <c r="I152" s="179">
        <v>0</v>
      </c>
    </row>
    <row r="153" spans="1:9" x14ac:dyDescent="0.25">
      <c r="A153" s="84">
        <v>3236</v>
      </c>
      <c r="B153" s="85"/>
      <c r="C153" s="86"/>
      <c r="D153" s="43" t="s">
        <v>101</v>
      </c>
      <c r="E153" s="44">
        <v>180.68</v>
      </c>
      <c r="F153" s="44">
        <v>0</v>
      </c>
      <c r="G153" s="44">
        <v>133.38999999999999</v>
      </c>
      <c r="H153" s="175">
        <f t="shared" si="31"/>
        <v>73.826654859419961</v>
      </c>
      <c r="I153" s="179">
        <v>0</v>
      </c>
    </row>
    <row r="154" spans="1:9" ht="14.45" customHeight="1" x14ac:dyDescent="0.25">
      <c r="A154" s="84">
        <v>3239</v>
      </c>
      <c r="B154" s="85"/>
      <c r="C154" s="86"/>
      <c r="D154" s="43" t="s">
        <v>104</v>
      </c>
      <c r="E154" s="44">
        <v>30593.29</v>
      </c>
      <c r="F154" s="44">
        <v>0</v>
      </c>
      <c r="G154" s="44">
        <v>1888.84</v>
      </c>
      <c r="H154" s="175">
        <f t="shared" si="31"/>
        <v>6.174033587103577</v>
      </c>
      <c r="I154" s="179">
        <v>0</v>
      </c>
    </row>
    <row r="155" spans="1:9" x14ac:dyDescent="0.25">
      <c r="A155" s="84">
        <v>3291</v>
      </c>
      <c r="B155" s="85"/>
      <c r="C155" s="86"/>
      <c r="D155" s="43" t="s">
        <v>135</v>
      </c>
      <c r="E155" s="44">
        <v>410.02</v>
      </c>
      <c r="F155" s="44">
        <v>0</v>
      </c>
      <c r="G155" s="44">
        <v>240.04</v>
      </c>
      <c r="H155" s="175">
        <f t="shared" si="31"/>
        <v>58.543485683625185</v>
      </c>
      <c r="I155" s="179">
        <v>0</v>
      </c>
    </row>
    <row r="156" spans="1:9" x14ac:dyDescent="0.25">
      <c r="A156" s="84">
        <v>3299</v>
      </c>
      <c r="B156" s="85"/>
      <c r="C156" s="86"/>
      <c r="D156" s="43" t="s">
        <v>108</v>
      </c>
      <c r="E156" s="44">
        <v>1090.5999999999999</v>
      </c>
      <c r="F156" s="44">
        <v>0</v>
      </c>
      <c r="G156" s="44">
        <v>20330.77</v>
      </c>
      <c r="H156" s="175">
        <f t="shared" si="31"/>
        <v>1864.1821015954524</v>
      </c>
      <c r="I156" s="179">
        <v>0</v>
      </c>
    </row>
    <row r="157" spans="1:9" x14ac:dyDescent="0.25">
      <c r="A157" s="153">
        <v>4</v>
      </c>
      <c r="B157" s="154"/>
      <c r="C157" s="155"/>
      <c r="D157" s="155" t="s">
        <v>27</v>
      </c>
      <c r="E157" s="38">
        <f t="shared" ref="E157:G157" si="32">SUM(E158)</f>
        <v>11420</v>
      </c>
      <c r="F157" s="38">
        <f>F158</f>
        <v>0</v>
      </c>
      <c r="G157" s="38">
        <f t="shared" si="32"/>
        <v>0</v>
      </c>
      <c r="H157" s="176">
        <f>G157/E157*100</f>
        <v>0</v>
      </c>
      <c r="I157" s="176">
        <v>0</v>
      </c>
    </row>
    <row r="158" spans="1:9" x14ac:dyDescent="0.25">
      <c r="A158" s="122">
        <v>42</v>
      </c>
      <c r="B158" s="123"/>
      <c r="C158" s="124"/>
      <c r="D158" s="157" t="s">
        <v>27</v>
      </c>
      <c r="E158" s="125">
        <f>E159</f>
        <v>11420</v>
      </c>
      <c r="F158" s="125">
        <f>F159</f>
        <v>0</v>
      </c>
      <c r="G158" s="125">
        <f>G159</f>
        <v>0</v>
      </c>
      <c r="H158" s="178">
        <f>G158/E158*100</f>
        <v>0</v>
      </c>
      <c r="I158" s="178">
        <v>0</v>
      </c>
    </row>
    <row r="159" spans="1:9" x14ac:dyDescent="0.25">
      <c r="A159" s="84">
        <v>4227</v>
      </c>
      <c r="B159" s="85"/>
      <c r="C159" s="86"/>
      <c r="D159" s="43" t="s">
        <v>118</v>
      </c>
      <c r="E159" s="44">
        <v>11420</v>
      </c>
      <c r="F159" s="44">
        <v>0</v>
      </c>
      <c r="G159" s="44">
        <v>0</v>
      </c>
      <c r="H159" s="175">
        <f t="shared" ref="H159" si="33">G159/E159*100</f>
        <v>0</v>
      </c>
      <c r="I159" s="179">
        <v>0</v>
      </c>
    </row>
    <row r="160" spans="1:9" ht="27.6" customHeight="1" x14ac:dyDescent="0.25">
      <c r="A160" s="217" t="s">
        <v>152</v>
      </c>
      <c r="B160" s="218"/>
      <c r="C160" s="219"/>
      <c r="D160" s="155" t="s">
        <v>158</v>
      </c>
      <c r="E160" s="82"/>
      <c r="F160" s="82"/>
      <c r="G160" s="82"/>
      <c r="H160" s="176"/>
      <c r="I160" s="176"/>
    </row>
    <row r="161" spans="1:9" ht="14.45" customHeight="1" x14ac:dyDescent="0.25">
      <c r="A161" s="214" t="s">
        <v>150</v>
      </c>
      <c r="B161" s="215"/>
      <c r="C161" s="216"/>
      <c r="D161" s="152" t="s">
        <v>159</v>
      </c>
      <c r="E161" s="83"/>
      <c r="F161" s="83"/>
      <c r="G161" s="83"/>
      <c r="H161" s="177"/>
      <c r="I161" s="177"/>
    </row>
    <row r="162" spans="1:9" x14ac:dyDescent="0.25">
      <c r="A162" s="153">
        <v>3</v>
      </c>
      <c r="B162" s="154"/>
      <c r="C162" s="155"/>
      <c r="D162" s="155" t="s">
        <v>10</v>
      </c>
      <c r="E162" s="38">
        <f>SUM(E163+E169+E180+E182+E185)</f>
        <v>1656514.61</v>
      </c>
      <c r="F162" s="38">
        <f>SUM(F163+F169+F180+F182+F185)</f>
        <v>2072385</v>
      </c>
      <c r="G162" s="38">
        <f>SUM(G163+G169+G180+G182+G185)</f>
        <v>2074310.1100000003</v>
      </c>
      <c r="H162" s="176">
        <f>G162/E162*100</f>
        <v>125.22135920068946</v>
      </c>
      <c r="I162" s="176">
        <f>G162/F162*100</f>
        <v>100.09289345367777</v>
      </c>
    </row>
    <row r="163" spans="1:9" x14ac:dyDescent="0.25">
      <c r="A163" s="122">
        <v>31</v>
      </c>
      <c r="B163" s="123"/>
      <c r="C163" s="124"/>
      <c r="D163" s="157" t="s">
        <v>11</v>
      </c>
      <c r="E163" s="125">
        <f>SUM(E164:E168)</f>
        <v>1472412.24</v>
      </c>
      <c r="F163" s="125">
        <v>1872402</v>
      </c>
      <c r="G163" s="125">
        <f>SUM(G164:G168)</f>
        <v>1873541.7300000002</v>
      </c>
      <c r="H163" s="178">
        <f>G163/E163*100</f>
        <v>127.24301517623897</v>
      </c>
      <c r="I163" s="178">
        <f>G163/F163*100</f>
        <v>100.06086994139081</v>
      </c>
    </row>
    <row r="164" spans="1:9" x14ac:dyDescent="0.25">
      <c r="A164" s="84">
        <v>3111</v>
      </c>
      <c r="B164" s="85"/>
      <c r="C164" s="86"/>
      <c r="D164" s="43" t="s">
        <v>82</v>
      </c>
      <c r="E164" s="44">
        <v>1191705.6100000001</v>
      </c>
      <c r="F164" s="44">
        <v>0</v>
      </c>
      <c r="G164" s="44">
        <v>1528369.86</v>
      </c>
      <c r="H164" s="175">
        <f t="shared" ref="H164:H168" si="34">G164/E164*100</f>
        <v>128.25062223211319</v>
      </c>
      <c r="I164" s="179">
        <v>0</v>
      </c>
    </row>
    <row r="165" spans="1:9" x14ac:dyDescent="0.25">
      <c r="A165" s="84">
        <v>3113</v>
      </c>
      <c r="B165" s="85"/>
      <c r="C165" s="86"/>
      <c r="D165" s="43" t="s">
        <v>83</v>
      </c>
      <c r="E165" s="44">
        <v>14372.76</v>
      </c>
      <c r="F165" s="44">
        <v>0</v>
      </c>
      <c r="G165" s="44">
        <v>18975.21</v>
      </c>
      <c r="H165" s="175">
        <f t="shared" si="34"/>
        <v>132.02203334641362</v>
      </c>
      <c r="I165" s="179">
        <v>0</v>
      </c>
    </row>
    <row r="166" spans="1:9" x14ac:dyDescent="0.25">
      <c r="A166" s="84">
        <v>3114</v>
      </c>
      <c r="B166" s="85"/>
      <c r="C166" s="86"/>
      <c r="D166" s="43" t="s">
        <v>84</v>
      </c>
      <c r="E166" s="44">
        <v>5109</v>
      </c>
      <c r="F166" s="44">
        <v>0</v>
      </c>
      <c r="G166" s="44">
        <v>7518.83</v>
      </c>
      <c r="H166" s="175">
        <f t="shared" si="34"/>
        <v>147.16833039733802</v>
      </c>
      <c r="I166" s="179">
        <v>0</v>
      </c>
    </row>
    <row r="167" spans="1:9" x14ac:dyDescent="0.25">
      <c r="A167" s="84">
        <v>3121</v>
      </c>
      <c r="B167" s="85"/>
      <c r="C167" s="86"/>
      <c r="D167" s="43" t="s">
        <v>85</v>
      </c>
      <c r="E167" s="44">
        <v>71575.38</v>
      </c>
      <c r="F167" s="44">
        <v>0</v>
      </c>
      <c r="G167" s="44">
        <v>76028.100000000006</v>
      </c>
      <c r="H167" s="175">
        <f t="shared" si="34"/>
        <v>106.22102180945458</v>
      </c>
      <c r="I167" s="179">
        <v>0</v>
      </c>
    </row>
    <row r="168" spans="1:9" x14ac:dyDescent="0.25">
      <c r="A168" s="84">
        <v>3132</v>
      </c>
      <c r="B168" s="85"/>
      <c r="C168" s="86"/>
      <c r="D168" s="43" t="s">
        <v>86</v>
      </c>
      <c r="E168" s="44">
        <v>189649.49</v>
      </c>
      <c r="F168" s="44">
        <v>0</v>
      </c>
      <c r="G168" s="44">
        <v>242649.73</v>
      </c>
      <c r="H168" s="175">
        <f t="shared" si="34"/>
        <v>127.94641841641652</v>
      </c>
      <c r="I168" s="179">
        <v>0</v>
      </c>
    </row>
    <row r="169" spans="1:9" x14ac:dyDescent="0.25">
      <c r="A169" s="122">
        <v>32</v>
      </c>
      <c r="B169" s="123"/>
      <c r="C169" s="124"/>
      <c r="D169" s="157" t="s">
        <v>19</v>
      </c>
      <c r="E169" s="125">
        <f>SUM(E170:E179)</f>
        <v>168123.38</v>
      </c>
      <c r="F169" s="125">
        <v>183669</v>
      </c>
      <c r="G169" s="125">
        <f>SUM(G170:G179)</f>
        <v>184455.69</v>
      </c>
      <c r="H169" s="178">
        <f>G169/E169*100</f>
        <v>109.7144787357951</v>
      </c>
      <c r="I169" s="178">
        <f>G169/F169*100</f>
        <v>100.42831942243929</v>
      </c>
    </row>
    <row r="170" spans="1:9" x14ac:dyDescent="0.25">
      <c r="A170" s="84">
        <v>3211</v>
      </c>
      <c r="B170" s="85"/>
      <c r="C170" s="86"/>
      <c r="D170" s="43" t="s">
        <v>87</v>
      </c>
      <c r="E170" s="44">
        <v>373.65</v>
      </c>
      <c r="F170" s="44">
        <v>0</v>
      </c>
      <c r="G170" s="44">
        <v>355.42</v>
      </c>
      <c r="H170" s="175">
        <f t="shared" ref="H170:H178" si="35">G170/E170*100</f>
        <v>95.121102636156834</v>
      </c>
      <c r="I170" s="179">
        <v>0</v>
      </c>
    </row>
    <row r="171" spans="1:9" x14ac:dyDescent="0.25">
      <c r="A171" s="84">
        <v>3212</v>
      </c>
      <c r="B171" s="85"/>
      <c r="C171" s="86"/>
      <c r="D171" s="43" t="s">
        <v>88</v>
      </c>
      <c r="E171" s="44">
        <v>56369.48</v>
      </c>
      <c r="F171" s="44">
        <v>0</v>
      </c>
      <c r="G171" s="44">
        <v>56824.4</v>
      </c>
      <c r="H171" s="175">
        <f t="shared" si="35"/>
        <v>100.80703245798968</v>
      </c>
      <c r="I171" s="179">
        <v>0</v>
      </c>
    </row>
    <row r="172" spans="1:9" x14ac:dyDescent="0.25">
      <c r="A172" s="84">
        <v>3213</v>
      </c>
      <c r="B172" s="85"/>
      <c r="C172" s="86"/>
      <c r="D172" s="43" t="s">
        <v>89</v>
      </c>
      <c r="E172" s="44">
        <v>0</v>
      </c>
      <c r="F172" s="44">
        <v>0</v>
      </c>
      <c r="G172" s="44">
        <v>0</v>
      </c>
      <c r="H172" s="175">
        <v>0</v>
      </c>
      <c r="I172" s="179">
        <v>0</v>
      </c>
    </row>
    <row r="173" spans="1:9" x14ac:dyDescent="0.25">
      <c r="A173" s="84">
        <v>3221</v>
      </c>
      <c r="B173" s="85"/>
      <c r="C173" s="86"/>
      <c r="D173" s="43" t="s">
        <v>91</v>
      </c>
      <c r="E173" s="44">
        <v>0</v>
      </c>
      <c r="F173" s="44">
        <v>0</v>
      </c>
      <c r="G173" s="44">
        <v>0</v>
      </c>
      <c r="H173" s="175">
        <v>0</v>
      </c>
      <c r="I173" s="179">
        <v>0</v>
      </c>
    </row>
    <row r="174" spans="1:9" x14ac:dyDescent="0.25">
      <c r="A174" s="84">
        <v>3222</v>
      </c>
      <c r="B174" s="85"/>
      <c r="C174" s="86"/>
      <c r="D174" s="43" t="s">
        <v>92</v>
      </c>
      <c r="E174" s="44">
        <v>105709.98</v>
      </c>
      <c r="F174" s="44">
        <v>0</v>
      </c>
      <c r="G174" s="44">
        <v>120088.36</v>
      </c>
      <c r="H174" s="175">
        <f t="shared" si="35"/>
        <v>113.60172426482345</v>
      </c>
      <c r="I174" s="179">
        <v>0</v>
      </c>
    </row>
    <row r="175" spans="1:9" x14ac:dyDescent="0.25">
      <c r="A175" s="84">
        <v>3236</v>
      </c>
      <c r="B175" s="85"/>
      <c r="C175" s="86"/>
      <c r="D175" s="43" t="s">
        <v>101</v>
      </c>
      <c r="E175" s="44">
        <v>0</v>
      </c>
      <c r="F175" s="44">
        <v>0</v>
      </c>
      <c r="G175" s="44">
        <v>0</v>
      </c>
      <c r="H175" s="175">
        <v>0</v>
      </c>
      <c r="I175" s="179">
        <v>0</v>
      </c>
    </row>
    <row r="176" spans="1:9" x14ac:dyDescent="0.25">
      <c r="A176" s="84">
        <v>3237</v>
      </c>
      <c r="B176" s="85"/>
      <c r="C176" s="86"/>
      <c r="D176" s="43" t="s">
        <v>102</v>
      </c>
      <c r="E176" s="44">
        <v>637.16999999999996</v>
      </c>
      <c r="F176" s="44">
        <v>0</v>
      </c>
      <c r="G176" s="44">
        <v>89.58</v>
      </c>
      <c r="H176" s="175">
        <f t="shared" si="35"/>
        <v>14.059042327793211</v>
      </c>
      <c r="I176" s="179">
        <v>0</v>
      </c>
    </row>
    <row r="177" spans="1:9" x14ac:dyDescent="0.25">
      <c r="A177" s="84">
        <v>3239</v>
      </c>
      <c r="B177" s="85"/>
      <c r="C177" s="86"/>
      <c r="D177" s="43" t="s">
        <v>104</v>
      </c>
      <c r="E177" s="44">
        <v>693.1</v>
      </c>
      <c r="F177" s="44">
        <v>0</v>
      </c>
      <c r="G177" s="44">
        <v>657.04</v>
      </c>
      <c r="H177" s="175">
        <f t="shared" si="35"/>
        <v>94.797287548694271</v>
      </c>
      <c r="I177" s="179">
        <v>0</v>
      </c>
    </row>
    <row r="178" spans="1:9" x14ac:dyDescent="0.25">
      <c r="A178" s="84">
        <v>3295</v>
      </c>
      <c r="B178" s="85"/>
      <c r="C178" s="86"/>
      <c r="D178" s="43" t="s">
        <v>107</v>
      </c>
      <c r="E178" s="44">
        <v>4340</v>
      </c>
      <c r="F178" s="44">
        <v>0</v>
      </c>
      <c r="G178" s="44">
        <v>5390.89</v>
      </c>
      <c r="H178" s="175">
        <f t="shared" si="35"/>
        <v>124.21405529953917</v>
      </c>
      <c r="I178" s="179">
        <v>0</v>
      </c>
    </row>
    <row r="179" spans="1:9" x14ac:dyDescent="0.25">
      <c r="A179" s="84">
        <v>3299</v>
      </c>
      <c r="B179" s="85"/>
      <c r="C179" s="86"/>
      <c r="D179" s="43" t="s">
        <v>108</v>
      </c>
      <c r="E179" s="44">
        <v>0</v>
      </c>
      <c r="F179" s="44">
        <v>0</v>
      </c>
      <c r="G179" s="44">
        <v>1050</v>
      </c>
      <c r="H179" s="175">
        <v>0</v>
      </c>
      <c r="I179" s="179">
        <v>0</v>
      </c>
    </row>
    <row r="180" spans="1:9" x14ac:dyDescent="0.25">
      <c r="A180" s="122">
        <v>34</v>
      </c>
      <c r="B180" s="123"/>
      <c r="C180" s="124"/>
      <c r="D180" s="157" t="s">
        <v>109</v>
      </c>
      <c r="E180" s="125">
        <f>E181</f>
        <v>0</v>
      </c>
      <c r="F180" s="125">
        <f>F181</f>
        <v>0</v>
      </c>
      <c r="G180" s="125">
        <f>G181</f>
        <v>0</v>
      </c>
      <c r="H180" s="178">
        <v>0</v>
      </c>
      <c r="I180" s="178">
        <v>0</v>
      </c>
    </row>
    <row r="181" spans="1:9" x14ac:dyDescent="0.25">
      <c r="A181" s="84">
        <v>3433</v>
      </c>
      <c r="B181" s="85"/>
      <c r="C181" s="86"/>
      <c r="D181" s="43" t="s">
        <v>111</v>
      </c>
      <c r="E181" s="44">
        <v>0</v>
      </c>
      <c r="F181" s="44">
        <v>0</v>
      </c>
      <c r="G181" s="44">
        <v>0</v>
      </c>
      <c r="H181" s="175">
        <v>0</v>
      </c>
      <c r="I181" s="179">
        <v>0</v>
      </c>
    </row>
    <row r="182" spans="1:9" ht="25.5" x14ac:dyDescent="0.25">
      <c r="A182" s="122">
        <v>37</v>
      </c>
      <c r="B182" s="123"/>
      <c r="C182" s="124"/>
      <c r="D182" s="157" t="s">
        <v>112</v>
      </c>
      <c r="E182" s="125">
        <f>E183+E184</f>
        <v>14838.09</v>
      </c>
      <c r="F182" s="125">
        <v>15192</v>
      </c>
      <c r="G182" s="125">
        <f>G183+G184</f>
        <v>15190.61</v>
      </c>
      <c r="H182" s="178">
        <f>G182/E182*100</f>
        <v>102.37577747540283</v>
      </c>
      <c r="I182" s="178">
        <f>G182/F182*100</f>
        <v>99.990850447604004</v>
      </c>
    </row>
    <row r="183" spans="1:9" x14ac:dyDescent="0.25">
      <c r="A183" s="84">
        <v>3721</v>
      </c>
      <c r="B183" s="85"/>
      <c r="C183" s="86"/>
      <c r="D183" s="43" t="s">
        <v>113</v>
      </c>
      <c r="E183" s="44">
        <v>4118.71</v>
      </c>
      <c r="F183" s="44">
        <v>0</v>
      </c>
      <c r="G183" s="44">
        <v>5027.49</v>
      </c>
      <c r="H183" s="175">
        <f t="shared" ref="H183:H184" si="36">G183/E183*100</f>
        <v>122.06467559017264</v>
      </c>
      <c r="I183" s="179">
        <v>0</v>
      </c>
    </row>
    <row r="184" spans="1:9" x14ac:dyDescent="0.25">
      <c r="A184" s="84">
        <v>3722</v>
      </c>
      <c r="B184" s="85"/>
      <c r="C184" s="86"/>
      <c r="D184" s="43" t="s">
        <v>114</v>
      </c>
      <c r="E184" s="44">
        <v>10719.38</v>
      </c>
      <c r="F184" s="44">
        <v>0</v>
      </c>
      <c r="G184" s="44">
        <v>10163.120000000001</v>
      </c>
      <c r="H184" s="175">
        <f t="shared" si="36"/>
        <v>94.810707335685478</v>
      </c>
      <c r="I184" s="179">
        <v>0</v>
      </c>
    </row>
    <row r="185" spans="1:9" x14ac:dyDescent="0.25">
      <c r="A185" s="122">
        <v>38</v>
      </c>
      <c r="B185" s="123"/>
      <c r="C185" s="124"/>
      <c r="D185" s="157" t="s">
        <v>180</v>
      </c>
      <c r="E185" s="40">
        <f>E186</f>
        <v>1140.9000000000001</v>
      </c>
      <c r="F185" s="40">
        <v>1122</v>
      </c>
      <c r="G185" s="40">
        <f>G186</f>
        <v>1122.08</v>
      </c>
      <c r="H185" s="178">
        <f>G185/E185*100</f>
        <v>98.350425102988865</v>
      </c>
      <c r="I185" s="178">
        <f>G185/F185*100</f>
        <v>100.00713012477718</v>
      </c>
    </row>
    <row r="186" spans="1:9" x14ac:dyDescent="0.25">
      <c r="A186" s="84">
        <v>3812</v>
      </c>
      <c r="B186" s="85"/>
      <c r="C186" s="86"/>
      <c r="D186" s="43" t="s">
        <v>181</v>
      </c>
      <c r="E186" s="56">
        <v>1140.9000000000001</v>
      </c>
      <c r="F186" s="56">
        <v>0</v>
      </c>
      <c r="G186" s="56">
        <v>1122.08</v>
      </c>
      <c r="H186" s="175">
        <f t="shared" ref="H186" si="37">G186/E186*100</f>
        <v>98.350425102988865</v>
      </c>
      <c r="I186" s="179">
        <v>0</v>
      </c>
    </row>
    <row r="187" spans="1:9" x14ac:dyDescent="0.25">
      <c r="A187" s="153">
        <v>4</v>
      </c>
      <c r="B187" s="154"/>
      <c r="C187" s="155"/>
      <c r="D187" s="155" t="s">
        <v>27</v>
      </c>
      <c r="E187" s="38">
        <f t="shared" ref="E187:G187" si="38">E188</f>
        <v>15899.81</v>
      </c>
      <c r="F187" s="38">
        <f t="shared" si="38"/>
        <v>21155</v>
      </c>
      <c r="G187" s="38">
        <f t="shared" si="38"/>
        <v>21498.799999999999</v>
      </c>
      <c r="H187" s="176">
        <f>G187/E187*100</f>
        <v>135.2141943834549</v>
      </c>
      <c r="I187" s="176">
        <f>G187/F187*100</f>
        <v>101.62514771921532</v>
      </c>
    </row>
    <row r="188" spans="1:9" x14ac:dyDescent="0.25">
      <c r="A188" s="122">
        <v>42</v>
      </c>
      <c r="B188" s="123"/>
      <c r="C188" s="124"/>
      <c r="D188" s="157" t="s">
        <v>27</v>
      </c>
      <c r="E188" s="125">
        <f>E189</f>
        <v>15899.81</v>
      </c>
      <c r="F188" s="125">
        <v>21155</v>
      </c>
      <c r="G188" s="125">
        <f>G189</f>
        <v>21498.799999999999</v>
      </c>
      <c r="H188" s="178">
        <f>G188/E188*100</f>
        <v>135.2141943834549</v>
      </c>
      <c r="I188" s="178">
        <f>G188/F188*100</f>
        <v>101.62514771921532</v>
      </c>
    </row>
    <row r="189" spans="1:9" x14ac:dyDescent="0.25">
      <c r="A189" s="84">
        <v>4241</v>
      </c>
      <c r="B189" s="85"/>
      <c r="C189" s="86"/>
      <c r="D189" s="43" t="s">
        <v>119</v>
      </c>
      <c r="E189" s="44">
        <v>15899.81</v>
      </c>
      <c r="F189" s="44">
        <v>0</v>
      </c>
      <c r="G189" s="44">
        <v>21498.799999999999</v>
      </c>
      <c r="H189" s="175">
        <f>G189/E189*100</f>
        <v>135.2141943834549</v>
      </c>
      <c r="I189" s="179">
        <v>0</v>
      </c>
    </row>
    <row r="190" spans="1:9" ht="30.6" customHeight="1" x14ac:dyDescent="0.25">
      <c r="A190" s="217" t="s">
        <v>152</v>
      </c>
      <c r="B190" s="218"/>
      <c r="C190" s="219"/>
      <c r="D190" s="155" t="s">
        <v>160</v>
      </c>
      <c r="E190" s="82"/>
      <c r="F190" s="82"/>
      <c r="G190" s="82"/>
      <c r="H190" s="176"/>
      <c r="I190" s="176"/>
    </row>
    <row r="191" spans="1:9" ht="16.5" customHeight="1" x14ac:dyDescent="0.25">
      <c r="A191" s="214" t="s">
        <v>156</v>
      </c>
      <c r="B191" s="215"/>
      <c r="C191" s="216"/>
      <c r="D191" s="152" t="s">
        <v>157</v>
      </c>
      <c r="E191" s="83"/>
      <c r="F191" s="83"/>
      <c r="G191" s="83"/>
      <c r="H191" s="177"/>
      <c r="I191" s="177"/>
    </row>
    <row r="192" spans="1:9" x14ac:dyDescent="0.25">
      <c r="A192" s="153">
        <v>3</v>
      </c>
      <c r="B192" s="154"/>
      <c r="C192" s="155"/>
      <c r="D192" s="155" t="s">
        <v>10</v>
      </c>
      <c r="E192" s="38">
        <f t="shared" ref="E192:G192" si="39">E193</f>
        <v>12137.54</v>
      </c>
      <c r="F192" s="38">
        <f t="shared" si="39"/>
        <v>19300</v>
      </c>
      <c r="G192" s="38">
        <f t="shared" si="39"/>
        <v>22504.82</v>
      </c>
      <c r="H192" s="176">
        <f>G192/E192*100</f>
        <v>185.41500172193045</v>
      </c>
      <c r="I192" s="176">
        <f>G192/F192*100</f>
        <v>116.60528497409327</v>
      </c>
    </row>
    <row r="193" spans="1:9" x14ac:dyDescent="0.25">
      <c r="A193" s="122">
        <v>32</v>
      </c>
      <c r="B193" s="123"/>
      <c r="C193" s="124"/>
      <c r="D193" s="157" t="s">
        <v>19</v>
      </c>
      <c r="E193" s="125">
        <f>SUM(E194:E199)</f>
        <v>12137.54</v>
      </c>
      <c r="F193" s="125">
        <v>19300</v>
      </c>
      <c r="G193" s="125">
        <f>SUM(G194:G199)</f>
        <v>22504.82</v>
      </c>
      <c r="H193" s="178">
        <f>G193/E193*100</f>
        <v>185.41500172193045</v>
      </c>
      <c r="I193" s="178">
        <f>G193/F193*100</f>
        <v>116.60528497409327</v>
      </c>
    </row>
    <row r="194" spans="1:9" x14ac:dyDescent="0.25">
      <c r="A194" s="84">
        <v>3221</v>
      </c>
      <c r="B194" s="85"/>
      <c r="C194" s="86"/>
      <c r="D194" s="43" t="s">
        <v>91</v>
      </c>
      <c r="E194" s="44">
        <v>0</v>
      </c>
      <c r="F194" s="44">
        <v>0</v>
      </c>
      <c r="G194" s="44">
        <v>0</v>
      </c>
      <c r="H194" s="175">
        <v>0</v>
      </c>
      <c r="I194" s="179">
        <v>0</v>
      </c>
    </row>
    <row r="195" spans="1:9" x14ac:dyDescent="0.25">
      <c r="A195" s="84">
        <v>3222</v>
      </c>
      <c r="B195" s="85"/>
      <c r="C195" s="86"/>
      <c r="D195" s="43" t="s">
        <v>92</v>
      </c>
      <c r="E195" s="44">
        <v>11583.84</v>
      </c>
      <c r="F195" s="44">
        <v>0</v>
      </c>
      <c r="G195" s="44">
        <v>22504.82</v>
      </c>
      <c r="H195" s="175">
        <f t="shared" ref="H195:H198" si="40">G195/E195*100</f>
        <v>194.27771792428072</v>
      </c>
      <c r="I195" s="179">
        <v>0</v>
      </c>
    </row>
    <row r="196" spans="1:9" ht="20.25" customHeight="1" x14ac:dyDescent="0.25">
      <c r="A196" s="84">
        <v>3231</v>
      </c>
      <c r="B196" s="85"/>
      <c r="C196" s="86"/>
      <c r="D196" s="43" t="s">
        <v>97</v>
      </c>
      <c r="E196" s="44">
        <v>0</v>
      </c>
      <c r="F196" s="44">
        <v>0</v>
      </c>
      <c r="G196" s="44">
        <v>0</v>
      </c>
      <c r="H196" s="175">
        <v>0</v>
      </c>
      <c r="I196" s="179">
        <v>0</v>
      </c>
    </row>
    <row r="197" spans="1:9" x14ac:dyDescent="0.25">
      <c r="A197" s="84">
        <v>3238</v>
      </c>
      <c r="B197" s="85"/>
      <c r="C197" s="86"/>
      <c r="D197" s="43" t="s">
        <v>103</v>
      </c>
      <c r="E197" s="44">
        <v>0</v>
      </c>
      <c r="F197" s="44">
        <v>0</v>
      </c>
      <c r="G197" s="44">
        <v>0</v>
      </c>
      <c r="H197" s="175">
        <v>0</v>
      </c>
      <c r="I197" s="179">
        <v>0</v>
      </c>
    </row>
    <row r="198" spans="1:9" ht="13.15" customHeight="1" x14ac:dyDescent="0.25">
      <c r="A198" s="84">
        <v>3239</v>
      </c>
      <c r="B198" s="85"/>
      <c r="C198" s="86"/>
      <c r="D198" s="43" t="s">
        <v>104</v>
      </c>
      <c r="E198" s="44">
        <v>553.70000000000005</v>
      </c>
      <c r="F198" s="44">
        <v>0</v>
      </c>
      <c r="G198" s="44">
        <v>0</v>
      </c>
      <c r="H198" s="175">
        <f t="shared" si="40"/>
        <v>0</v>
      </c>
      <c r="I198" s="179">
        <v>0</v>
      </c>
    </row>
    <row r="199" spans="1:9" ht="14.45" customHeight="1" x14ac:dyDescent="0.25">
      <c r="A199" s="84">
        <v>3299</v>
      </c>
      <c r="B199" s="85"/>
      <c r="C199" s="86"/>
      <c r="D199" s="43" t="s">
        <v>108</v>
      </c>
      <c r="E199" s="44">
        <v>0</v>
      </c>
      <c r="F199" s="44">
        <v>0</v>
      </c>
      <c r="G199" s="44">
        <v>0</v>
      </c>
      <c r="H199" s="175">
        <v>0</v>
      </c>
      <c r="I199" s="179">
        <v>0</v>
      </c>
    </row>
    <row r="200" spans="1:9" ht="14.45" customHeight="1" x14ac:dyDescent="0.25">
      <c r="A200" s="214" t="s">
        <v>150</v>
      </c>
      <c r="B200" s="215"/>
      <c r="C200" s="216"/>
      <c r="D200" s="152" t="s">
        <v>161</v>
      </c>
      <c r="E200" s="83"/>
      <c r="F200" s="83"/>
      <c r="G200" s="83"/>
      <c r="H200" s="177"/>
      <c r="I200" s="177"/>
    </row>
    <row r="201" spans="1:9" x14ac:dyDescent="0.25">
      <c r="A201" s="153">
        <v>3</v>
      </c>
      <c r="B201" s="154"/>
      <c r="C201" s="155"/>
      <c r="D201" s="155" t="s">
        <v>10</v>
      </c>
      <c r="E201" s="38">
        <f>E202+E206+E220</f>
        <v>72895.990000000005</v>
      </c>
      <c r="F201" s="38">
        <f>F202+F206+F220</f>
        <v>123328</v>
      </c>
      <c r="G201" s="38">
        <f>G202+G206+G220</f>
        <v>112724.65000000001</v>
      </c>
      <c r="H201" s="176">
        <f t="shared" ref="H201:H219" si="41">G201/E201*100</f>
        <v>154.63765565156601</v>
      </c>
      <c r="I201" s="176">
        <f>G201/F201*100</f>
        <v>91.402317397509094</v>
      </c>
    </row>
    <row r="202" spans="1:9" x14ac:dyDescent="0.25">
      <c r="A202" s="122">
        <v>31</v>
      </c>
      <c r="B202" s="123"/>
      <c r="C202" s="124"/>
      <c r="D202" s="157" t="s">
        <v>11</v>
      </c>
      <c r="E202" s="125">
        <f>SUM(E203:E205)</f>
        <v>61527.600000000006</v>
      </c>
      <c r="F202" s="125">
        <v>87155</v>
      </c>
      <c r="G202" s="125">
        <f>SUM(G203:G205)</f>
        <v>87327.46</v>
      </c>
      <c r="H202" s="178">
        <f t="shared" si="41"/>
        <v>141.9321735286278</v>
      </c>
      <c r="I202" s="178">
        <f>G202/F202*100</f>
        <v>100.19787734496013</v>
      </c>
    </row>
    <row r="203" spans="1:9" x14ac:dyDescent="0.25">
      <c r="A203" s="84">
        <v>3111</v>
      </c>
      <c r="B203" s="85"/>
      <c r="C203" s="86"/>
      <c r="D203" s="43" t="s">
        <v>82</v>
      </c>
      <c r="E203" s="44">
        <v>41169.4</v>
      </c>
      <c r="F203" s="44">
        <v>0</v>
      </c>
      <c r="G203" s="44">
        <v>59880.74</v>
      </c>
      <c r="H203" s="175">
        <f t="shared" si="41"/>
        <v>145.4496300650483</v>
      </c>
      <c r="I203" s="179">
        <v>0</v>
      </c>
    </row>
    <row r="204" spans="1:9" x14ac:dyDescent="0.25">
      <c r="A204" s="84">
        <v>3121</v>
      </c>
      <c r="B204" s="85"/>
      <c r="C204" s="86"/>
      <c r="D204" s="43" t="s">
        <v>85</v>
      </c>
      <c r="E204" s="44">
        <v>13565.26</v>
      </c>
      <c r="F204" s="44">
        <v>0</v>
      </c>
      <c r="G204" s="44">
        <v>17566.39</v>
      </c>
      <c r="H204" s="175">
        <f t="shared" si="41"/>
        <v>129.49541696952363</v>
      </c>
      <c r="I204" s="179">
        <v>0</v>
      </c>
    </row>
    <row r="205" spans="1:9" x14ac:dyDescent="0.25">
      <c r="A205" s="84">
        <v>3132</v>
      </c>
      <c r="B205" s="85"/>
      <c r="C205" s="86"/>
      <c r="D205" s="43" t="s">
        <v>86</v>
      </c>
      <c r="E205" s="44">
        <v>6792.94</v>
      </c>
      <c r="F205" s="44">
        <v>0</v>
      </c>
      <c r="G205" s="44">
        <v>9880.33</v>
      </c>
      <c r="H205" s="175">
        <f t="shared" si="41"/>
        <v>145.44998189296535</v>
      </c>
      <c r="I205" s="179">
        <v>0</v>
      </c>
    </row>
    <row r="206" spans="1:9" x14ac:dyDescent="0.25">
      <c r="A206" s="122">
        <v>32</v>
      </c>
      <c r="B206" s="123"/>
      <c r="C206" s="124"/>
      <c r="D206" s="157" t="s">
        <v>19</v>
      </c>
      <c r="E206" s="125">
        <f>SUM(E207:E219)</f>
        <v>11224.210000000001</v>
      </c>
      <c r="F206" s="125">
        <v>35441</v>
      </c>
      <c r="G206" s="125">
        <f>SUM(G207:G219)</f>
        <v>24685.280000000002</v>
      </c>
      <c r="H206" s="178">
        <f t="shared" si="41"/>
        <v>219.92888586368218</v>
      </c>
      <c r="I206" s="178">
        <f>G206/F206*100</f>
        <v>69.651759261871845</v>
      </c>
    </row>
    <row r="207" spans="1:9" x14ac:dyDescent="0.25">
      <c r="A207" s="84">
        <v>3211</v>
      </c>
      <c r="B207" s="85"/>
      <c r="C207" s="86"/>
      <c r="D207" s="43" t="s">
        <v>87</v>
      </c>
      <c r="E207" s="44">
        <v>80.959999999999994</v>
      </c>
      <c r="F207" s="44">
        <v>0</v>
      </c>
      <c r="G207" s="44">
        <v>0</v>
      </c>
      <c r="H207" s="175">
        <f t="shared" si="41"/>
        <v>0</v>
      </c>
      <c r="I207" s="179">
        <v>0</v>
      </c>
    </row>
    <row r="208" spans="1:9" x14ac:dyDescent="0.25">
      <c r="A208" s="84">
        <v>3212</v>
      </c>
      <c r="B208" s="85"/>
      <c r="C208" s="86"/>
      <c r="D208" s="43" t="s">
        <v>88</v>
      </c>
      <c r="E208" s="44">
        <v>1369.11</v>
      </c>
      <c r="F208" s="44">
        <v>0</v>
      </c>
      <c r="G208" s="44">
        <v>3230.41</v>
      </c>
      <c r="H208" s="175">
        <f t="shared" si="41"/>
        <v>235.94963151244238</v>
      </c>
      <c r="I208" s="179">
        <v>0</v>
      </c>
    </row>
    <row r="209" spans="1:9" x14ac:dyDescent="0.25">
      <c r="A209" s="84">
        <v>3214</v>
      </c>
      <c r="B209" s="85"/>
      <c r="C209" s="86"/>
      <c r="D209" s="43" t="s">
        <v>90</v>
      </c>
      <c r="E209" s="44">
        <v>819.2</v>
      </c>
      <c r="F209" s="44">
        <v>0</v>
      </c>
      <c r="G209" s="44">
        <v>0</v>
      </c>
      <c r="H209" s="175">
        <f t="shared" si="41"/>
        <v>0</v>
      </c>
      <c r="I209" s="179">
        <v>0</v>
      </c>
    </row>
    <row r="210" spans="1:9" x14ac:dyDescent="0.25">
      <c r="A210" s="84">
        <v>3221</v>
      </c>
      <c r="B210" s="85"/>
      <c r="C210" s="86"/>
      <c r="D210" s="43" t="s">
        <v>91</v>
      </c>
      <c r="E210" s="44">
        <v>4166.32</v>
      </c>
      <c r="F210" s="44">
        <v>0</v>
      </c>
      <c r="G210" s="44">
        <v>8388.44</v>
      </c>
      <c r="H210" s="175">
        <f t="shared" si="41"/>
        <v>201.33931143071106</v>
      </c>
      <c r="I210" s="179">
        <v>0</v>
      </c>
    </row>
    <row r="211" spans="1:9" x14ac:dyDescent="0.25">
      <c r="A211" s="84">
        <v>3222</v>
      </c>
      <c r="B211" s="85"/>
      <c r="C211" s="86"/>
      <c r="D211" s="43" t="s">
        <v>92</v>
      </c>
      <c r="E211" s="44">
        <v>400</v>
      </c>
      <c r="F211" s="44">
        <v>0</v>
      </c>
      <c r="G211" s="44">
        <v>4266.42</v>
      </c>
      <c r="H211" s="175">
        <f t="shared" si="41"/>
        <v>1066.605</v>
      </c>
      <c r="I211" s="179">
        <v>0</v>
      </c>
    </row>
    <row r="212" spans="1:9" x14ac:dyDescent="0.25">
      <c r="A212" s="84">
        <v>3224</v>
      </c>
      <c r="B212" s="85"/>
      <c r="C212" s="86"/>
      <c r="D212" s="43" t="s">
        <v>94</v>
      </c>
      <c r="E212" s="44">
        <v>0</v>
      </c>
      <c r="F212" s="44">
        <v>0</v>
      </c>
      <c r="G212" s="44">
        <v>880.88</v>
      </c>
      <c r="H212" s="175">
        <v>0</v>
      </c>
      <c r="I212" s="179">
        <v>0</v>
      </c>
    </row>
    <row r="213" spans="1:9" x14ac:dyDescent="0.25">
      <c r="A213" s="84">
        <v>3225</v>
      </c>
      <c r="B213" s="85"/>
      <c r="C213" s="86"/>
      <c r="D213" s="43" t="s">
        <v>95</v>
      </c>
      <c r="E213" s="44">
        <v>691.55</v>
      </c>
      <c r="F213" s="44">
        <v>0</v>
      </c>
      <c r="G213" s="44">
        <v>400</v>
      </c>
      <c r="H213" s="175">
        <f t="shared" si="41"/>
        <v>57.841081628226455</v>
      </c>
      <c r="I213" s="179">
        <v>0</v>
      </c>
    </row>
    <row r="214" spans="1:9" x14ac:dyDescent="0.25">
      <c r="A214" s="84">
        <v>3231</v>
      </c>
      <c r="B214" s="85"/>
      <c r="C214" s="86"/>
      <c r="D214" s="43" t="s">
        <v>97</v>
      </c>
      <c r="E214" s="44">
        <v>82.05</v>
      </c>
      <c r="F214" s="44">
        <v>0</v>
      </c>
      <c r="G214" s="44">
        <v>122.88</v>
      </c>
      <c r="H214" s="175">
        <f t="shared" si="41"/>
        <v>149.76234003656307</v>
      </c>
      <c r="I214" s="179">
        <v>0</v>
      </c>
    </row>
    <row r="215" spans="1:9" x14ac:dyDescent="0.25">
      <c r="A215" s="84">
        <v>3232</v>
      </c>
      <c r="B215" s="85"/>
      <c r="C215" s="86"/>
      <c r="D215" s="43" t="s">
        <v>98</v>
      </c>
      <c r="E215" s="44">
        <v>0</v>
      </c>
      <c r="F215" s="44">
        <v>0</v>
      </c>
      <c r="G215" s="44">
        <v>750</v>
      </c>
      <c r="H215" s="175">
        <v>0</v>
      </c>
      <c r="I215" s="179">
        <v>0</v>
      </c>
    </row>
    <row r="216" spans="1:9" x14ac:dyDescent="0.25">
      <c r="A216" s="84">
        <v>3238</v>
      </c>
      <c r="B216" s="85"/>
      <c r="C216" s="86"/>
      <c r="D216" s="43" t="s">
        <v>103</v>
      </c>
      <c r="E216" s="44">
        <v>607.5</v>
      </c>
      <c r="F216" s="44">
        <v>0</v>
      </c>
      <c r="G216" s="44">
        <v>607.5</v>
      </c>
      <c r="H216" s="175">
        <f t="shared" si="41"/>
        <v>100</v>
      </c>
      <c r="I216" s="179">
        <v>0</v>
      </c>
    </row>
    <row r="217" spans="1:9" x14ac:dyDescent="0.25">
      <c r="A217" s="84">
        <v>3239</v>
      </c>
      <c r="B217" s="85"/>
      <c r="C217" s="86"/>
      <c r="D217" s="43" t="s">
        <v>104</v>
      </c>
      <c r="E217" s="44">
        <v>2824.58</v>
      </c>
      <c r="F217" s="44">
        <v>0</v>
      </c>
      <c r="G217" s="44">
        <v>3893.75</v>
      </c>
      <c r="H217" s="175">
        <f t="shared" si="41"/>
        <v>137.8523532702207</v>
      </c>
      <c r="I217" s="179">
        <v>0</v>
      </c>
    </row>
    <row r="218" spans="1:9" x14ac:dyDescent="0.25">
      <c r="A218" s="84">
        <v>3295</v>
      </c>
      <c r="B218" s="85"/>
      <c r="C218" s="86"/>
      <c r="D218" s="43" t="s">
        <v>213</v>
      </c>
      <c r="E218" s="44">
        <v>49.77</v>
      </c>
      <c r="F218" s="44">
        <v>0</v>
      </c>
      <c r="G218" s="44">
        <v>0</v>
      </c>
      <c r="H218" s="175">
        <f t="shared" si="41"/>
        <v>0</v>
      </c>
      <c r="I218" s="179">
        <v>0</v>
      </c>
    </row>
    <row r="219" spans="1:9" x14ac:dyDescent="0.25">
      <c r="A219" s="84">
        <v>3299</v>
      </c>
      <c r="B219" s="85"/>
      <c r="C219" s="86"/>
      <c r="D219" s="43" t="s">
        <v>108</v>
      </c>
      <c r="E219" s="44">
        <v>133.16999999999999</v>
      </c>
      <c r="F219" s="44">
        <v>0</v>
      </c>
      <c r="G219" s="44">
        <v>2145</v>
      </c>
      <c r="H219" s="175">
        <f t="shared" si="41"/>
        <v>1610.7231358414058</v>
      </c>
      <c r="I219" s="179">
        <v>0</v>
      </c>
    </row>
    <row r="220" spans="1:9" ht="17.25" customHeight="1" x14ac:dyDescent="0.25">
      <c r="A220" s="122">
        <v>34</v>
      </c>
      <c r="B220" s="123"/>
      <c r="C220" s="124"/>
      <c r="D220" s="157" t="s">
        <v>109</v>
      </c>
      <c r="E220" s="125">
        <f>E221</f>
        <v>144.18</v>
      </c>
      <c r="F220" s="125">
        <v>732</v>
      </c>
      <c r="G220" s="125">
        <f>G221</f>
        <v>711.91</v>
      </c>
      <c r="H220" s="178">
        <f t="shared" ref="H220" si="42">G220/E220*100</f>
        <v>493.76473852129277</v>
      </c>
      <c r="I220" s="178">
        <f>G220/F220*100</f>
        <v>97.255464480874309</v>
      </c>
    </row>
    <row r="221" spans="1:9" ht="16.5" customHeight="1" x14ac:dyDescent="0.25">
      <c r="A221" s="84">
        <v>3431</v>
      </c>
      <c r="B221" s="85"/>
      <c r="C221" s="86"/>
      <c r="D221" s="43" t="s">
        <v>110</v>
      </c>
      <c r="E221" s="44">
        <v>144.18</v>
      </c>
      <c r="F221" s="44">
        <v>0</v>
      </c>
      <c r="G221" s="44">
        <v>711.91</v>
      </c>
      <c r="H221" s="175">
        <f>G221/E221*100</f>
        <v>493.76473852129277</v>
      </c>
      <c r="I221" s="179">
        <v>0</v>
      </c>
    </row>
    <row r="222" spans="1:9" x14ac:dyDescent="0.25">
      <c r="A222" s="153">
        <v>4</v>
      </c>
      <c r="B222" s="154"/>
      <c r="C222" s="155"/>
      <c r="D222" s="155" t="s">
        <v>27</v>
      </c>
      <c r="E222" s="38">
        <f t="shared" ref="E222:G222" si="43">E223</f>
        <v>0</v>
      </c>
      <c r="F222" s="38">
        <f t="shared" si="43"/>
        <v>11760</v>
      </c>
      <c r="G222" s="38">
        <f t="shared" si="43"/>
        <v>7933.35</v>
      </c>
      <c r="H222" s="176">
        <v>0</v>
      </c>
      <c r="I222" s="176">
        <f>G222/F222*100</f>
        <v>67.460459183673464</v>
      </c>
    </row>
    <row r="223" spans="1:9" ht="16.149999999999999" customHeight="1" x14ac:dyDescent="0.25">
      <c r="A223" s="122">
        <v>42</v>
      </c>
      <c r="B223" s="123"/>
      <c r="C223" s="124"/>
      <c r="D223" s="157" t="s">
        <v>27</v>
      </c>
      <c r="E223" s="125">
        <f>E226+E224+E225</f>
        <v>0</v>
      </c>
      <c r="F223" s="125">
        <v>11760</v>
      </c>
      <c r="G223" s="125">
        <f>G226+G225+G224</f>
        <v>7933.35</v>
      </c>
      <c r="H223" s="178">
        <v>0</v>
      </c>
      <c r="I223" s="178">
        <f>G223/F223*100</f>
        <v>67.460459183673464</v>
      </c>
    </row>
    <row r="224" spans="1:9" x14ac:dyDescent="0.25">
      <c r="A224" s="84">
        <v>4221</v>
      </c>
      <c r="B224" s="85"/>
      <c r="C224" s="86"/>
      <c r="D224" s="43" t="s">
        <v>116</v>
      </c>
      <c r="E224" s="44">
        <v>0</v>
      </c>
      <c r="F224" s="44">
        <v>0</v>
      </c>
      <c r="G224" s="44">
        <v>1176</v>
      </c>
      <c r="H224" s="175">
        <v>0</v>
      </c>
      <c r="I224" s="179">
        <v>0</v>
      </c>
    </row>
    <row r="225" spans="1:9" x14ac:dyDescent="0.25">
      <c r="A225" s="84">
        <v>4223</v>
      </c>
      <c r="B225" s="85"/>
      <c r="C225" s="86"/>
      <c r="D225" s="43" t="s">
        <v>219</v>
      </c>
      <c r="E225" s="44">
        <v>0</v>
      </c>
      <c r="F225" s="44">
        <v>0</v>
      </c>
      <c r="G225" s="44">
        <v>3787.5</v>
      </c>
      <c r="H225" s="175">
        <v>0</v>
      </c>
      <c r="I225" s="179">
        <v>0</v>
      </c>
    </row>
    <row r="226" spans="1:9" x14ac:dyDescent="0.25">
      <c r="A226" s="84">
        <v>4227</v>
      </c>
      <c r="B226" s="85"/>
      <c r="C226" s="86"/>
      <c r="D226" s="43" t="s">
        <v>118</v>
      </c>
      <c r="E226" s="44">
        <v>0</v>
      </c>
      <c r="F226" s="44">
        <v>0</v>
      </c>
      <c r="G226" s="44">
        <v>2969.85</v>
      </c>
      <c r="H226" s="175">
        <v>0</v>
      </c>
      <c r="I226" s="179">
        <v>0</v>
      </c>
    </row>
    <row r="227" spans="1:9" ht="30" customHeight="1" x14ac:dyDescent="0.25">
      <c r="A227" s="217" t="s">
        <v>152</v>
      </c>
      <c r="B227" s="218"/>
      <c r="C227" s="219"/>
      <c r="D227" s="155" t="s">
        <v>153</v>
      </c>
      <c r="E227" s="82"/>
      <c r="F227" s="82"/>
      <c r="G227" s="82"/>
      <c r="H227" s="176"/>
      <c r="I227" s="176"/>
    </row>
    <row r="228" spans="1:9" ht="14.45" customHeight="1" x14ac:dyDescent="0.25">
      <c r="A228" s="214" t="s">
        <v>162</v>
      </c>
      <c r="B228" s="215"/>
      <c r="C228" s="216"/>
      <c r="D228" s="152" t="s">
        <v>163</v>
      </c>
      <c r="E228" s="83"/>
      <c r="F228" s="83"/>
      <c r="G228" s="83"/>
      <c r="H228" s="177"/>
      <c r="I228" s="177"/>
    </row>
    <row r="229" spans="1:9" x14ac:dyDescent="0.25">
      <c r="A229" s="153">
        <v>3</v>
      </c>
      <c r="B229" s="154"/>
      <c r="C229" s="155"/>
      <c r="D229" s="155" t="s">
        <v>10</v>
      </c>
      <c r="E229" s="38">
        <f>E230+E235</f>
        <v>372.64</v>
      </c>
      <c r="F229" s="38">
        <f t="shared" ref="F229" si="44">F230+F235</f>
        <v>8573</v>
      </c>
      <c r="G229" s="38">
        <f>G230+G235</f>
        <v>5599.7800000000007</v>
      </c>
      <c r="H229" s="176">
        <f>G229/E229*100</f>
        <v>1502.7318591670246</v>
      </c>
      <c r="I229" s="176">
        <f>G229/F229*100</f>
        <v>65.318791554881614</v>
      </c>
    </row>
    <row r="230" spans="1:9" x14ac:dyDescent="0.25">
      <c r="A230" s="122">
        <v>32</v>
      </c>
      <c r="B230" s="123"/>
      <c r="C230" s="124"/>
      <c r="D230" s="157" t="s">
        <v>19</v>
      </c>
      <c r="E230" s="125">
        <f>SUM(E231:E234)</f>
        <v>372.64</v>
      </c>
      <c r="F230" s="125">
        <v>1429</v>
      </c>
      <c r="G230" s="125">
        <f>SUM(G231:G234)</f>
        <v>1428.81</v>
      </c>
      <c r="H230" s="178">
        <f>G230/E230*100</f>
        <v>383.42904680120222</v>
      </c>
      <c r="I230" s="178">
        <f>G230/F230*100</f>
        <v>99.986703988803356</v>
      </c>
    </row>
    <row r="231" spans="1:9" x14ac:dyDescent="0.25">
      <c r="A231" s="84">
        <v>3221</v>
      </c>
      <c r="B231" s="85"/>
      <c r="C231" s="86"/>
      <c r="D231" s="43" t="s">
        <v>91</v>
      </c>
      <c r="E231" s="44">
        <v>0</v>
      </c>
      <c r="F231" s="44">
        <v>0</v>
      </c>
      <c r="G231" s="44">
        <v>0</v>
      </c>
      <c r="H231" s="175">
        <v>0</v>
      </c>
      <c r="I231" s="179">
        <v>0</v>
      </c>
    </row>
    <row r="232" spans="1:9" x14ac:dyDescent="0.25">
      <c r="A232" s="84">
        <v>3222</v>
      </c>
      <c r="B232" s="85"/>
      <c r="C232" s="86"/>
      <c r="D232" s="43" t="s">
        <v>92</v>
      </c>
      <c r="E232" s="44">
        <v>372.64</v>
      </c>
      <c r="F232" s="44">
        <v>0</v>
      </c>
      <c r="G232" s="44">
        <v>1428.81</v>
      </c>
      <c r="H232" s="175">
        <f t="shared" ref="H232" si="45">G232/E232*100</f>
        <v>383.42904680120222</v>
      </c>
      <c r="I232" s="179">
        <v>0</v>
      </c>
    </row>
    <row r="233" spans="1:9" x14ac:dyDescent="0.25">
      <c r="A233" s="84">
        <v>3225</v>
      </c>
      <c r="B233" s="85"/>
      <c r="C233" s="86"/>
      <c r="D233" s="43" t="s">
        <v>95</v>
      </c>
      <c r="E233" s="44">
        <v>0</v>
      </c>
      <c r="F233" s="44">
        <v>0</v>
      </c>
      <c r="G233" s="44">
        <v>0</v>
      </c>
      <c r="H233" s="175">
        <v>0</v>
      </c>
      <c r="I233" s="179">
        <v>0</v>
      </c>
    </row>
    <row r="234" spans="1:9" x14ac:dyDescent="0.25">
      <c r="A234" s="84">
        <v>3231</v>
      </c>
      <c r="B234" s="85"/>
      <c r="C234" s="86"/>
      <c r="D234" s="43" t="s">
        <v>97</v>
      </c>
      <c r="E234" s="44">
        <v>0</v>
      </c>
      <c r="F234" s="44">
        <v>0</v>
      </c>
      <c r="G234" s="44">
        <v>0</v>
      </c>
      <c r="H234" s="175">
        <v>0</v>
      </c>
      <c r="I234" s="179">
        <v>0</v>
      </c>
    </row>
    <row r="235" spans="1:9" x14ac:dyDescent="0.25">
      <c r="A235" s="122">
        <v>38</v>
      </c>
      <c r="B235" s="123"/>
      <c r="C235" s="124"/>
      <c r="D235" s="157" t="s">
        <v>180</v>
      </c>
      <c r="E235" s="40">
        <f>E237+E236</f>
        <v>0</v>
      </c>
      <c r="F235" s="40">
        <v>7144</v>
      </c>
      <c r="G235" s="40">
        <f t="shared" ref="G235" si="46">G237+G236</f>
        <v>4170.97</v>
      </c>
      <c r="H235" s="178">
        <v>0</v>
      </c>
      <c r="I235" s="178">
        <f>G235/F235*100</f>
        <v>58.384238521836508</v>
      </c>
    </row>
    <row r="236" spans="1:9" x14ac:dyDescent="0.25">
      <c r="A236" s="84">
        <v>3811</v>
      </c>
      <c r="B236" s="85"/>
      <c r="C236" s="86"/>
      <c r="D236" s="43" t="s">
        <v>220</v>
      </c>
      <c r="E236" s="56">
        <v>0</v>
      </c>
      <c r="F236" s="56">
        <v>0</v>
      </c>
      <c r="G236" s="56">
        <v>4170.97</v>
      </c>
      <c r="H236" s="175">
        <v>0</v>
      </c>
      <c r="I236" s="179">
        <v>0</v>
      </c>
    </row>
    <row r="237" spans="1:9" x14ac:dyDescent="0.25">
      <c r="A237" s="84">
        <v>3812</v>
      </c>
      <c r="B237" s="85"/>
      <c r="C237" s="86"/>
      <c r="D237" s="43" t="s">
        <v>181</v>
      </c>
      <c r="E237" s="56">
        <v>0</v>
      </c>
      <c r="F237" s="56">
        <v>0</v>
      </c>
      <c r="G237" s="56">
        <v>0</v>
      </c>
      <c r="H237" s="175">
        <v>0</v>
      </c>
      <c r="I237" s="179">
        <v>0</v>
      </c>
    </row>
    <row r="238" spans="1:9" x14ac:dyDescent="0.25">
      <c r="A238" s="153">
        <v>4</v>
      </c>
      <c r="B238" s="154"/>
      <c r="C238" s="155"/>
      <c r="D238" s="155" t="s">
        <v>27</v>
      </c>
      <c r="E238" s="38">
        <f>E239</f>
        <v>1534.69</v>
      </c>
      <c r="F238" s="38">
        <f>F239</f>
        <v>2620</v>
      </c>
      <c r="G238" s="38">
        <f>G239</f>
        <v>2735.55</v>
      </c>
      <c r="H238" s="176">
        <f t="shared" ref="H238" si="47">G238/E238*100</f>
        <v>178.24772429611193</v>
      </c>
      <c r="I238" s="176">
        <f>G238/F238*100</f>
        <v>104.41030534351145</v>
      </c>
    </row>
    <row r="239" spans="1:9" x14ac:dyDescent="0.25">
      <c r="A239" s="122">
        <v>42</v>
      </c>
      <c r="B239" s="123"/>
      <c r="C239" s="124"/>
      <c r="D239" s="157" t="s">
        <v>27</v>
      </c>
      <c r="E239" s="125">
        <f>E240+E241</f>
        <v>1534.69</v>
      </c>
      <c r="F239" s="125">
        <v>2620</v>
      </c>
      <c r="G239" s="125">
        <f>G240+G241</f>
        <v>2735.55</v>
      </c>
      <c r="H239" s="178">
        <f>G239/E239*100</f>
        <v>178.24772429611193</v>
      </c>
      <c r="I239" s="178">
        <f>G239/F239*100</f>
        <v>104.41030534351145</v>
      </c>
    </row>
    <row r="240" spans="1:9" x14ac:dyDescent="0.25">
      <c r="A240" s="84">
        <v>4221</v>
      </c>
      <c r="B240" s="85"/>
      <c r="C240" s="86"/>
      <c r="D240" s="43" t="s">
        <v>116</v>
      </c>
      <c r="E240" s="44">
        <v>0</v>
      </c>
      <c r="F240" s="44">
        <v>0</v>
      </c>
      <c r="G240" s="44">
        <v>0</v>
      </c>
      <c r="H240" s="175">
        <v>0</v>
      </c>
      <c r="I240" s="179">
        <v>0</v>
      </c>
    </row>
    <row r="241" spans="1:9" x14ac:dyDescent="0.25">
      <c r="A241" s="84">
        <v>4241</v>
      </c>
      <c r="B241" s="85"/>
      <c r="C241" s="86"/>
      <c r="D241" s="43" t="s">
        <v>119</v>
      </c>
      <c r="E241" s="44">
        <v>1534.69</v>
      </c>
      <c r="F241" s="44">
        <v>0</v>
      </c>
      <c r="G241" s="44">
        <v>2735.55</v>
      </c>
      <c r="H241" s="175">
        <f t="shared" ref="H241" si="48">G241/E241*100</f>
        <v>178.24772429611193</v>
      </c>
      <c r="I241" s="179">
        <v>0</v>
      </c>
    </row>
    <row r="242" spans="1:9" ht="27.6" customHeight="1" x14ac:dyDescent="0.25">
      <c r="A242" s="217" t="s">
        <v>152</v>
      </c>
      <c r="B242" s="218"/>
      <c r="C242" s="219"/>
      <c r="D242" s="155" t="s">
        <v>153</v>
      </c>
      <c r="E242" s="82"/>
      <c r="F242" s="82"/>
      <c r="G242" s="82"/>
      <c r="H242" s="176"/>
      <c r="I242" s="176"/>
    </row>
    <row r="243" spans="1:9" ht="14.45" customHeight="1" x14ac:dyDescent="0.25">
      <c r="A243" s="214" t="s">
        <v>164</v>
      </c>
      <c r="B243" s="215"/>
      <c r="C243" s="216"/>
      <c r="D243" s="152" t="s">
        <v>8</v>
      </c>
      <c r="E243" s="83"/>
      <c r="F243" s="83"/>
      <c r="G243" s="83"/>
      <c r="H243" s="177"/>
      <c r="I243" s="177"/>
    </row>
    <row r="244" spans="1:9" x14ac:dyDescent="0.25">
      <c r="A244" s="153">
        <v>4</v>
      </c>
      <c r="B244" s="154"/>
      <c r="C244" s="155"/>
      <c r="D244" s="155" t="s">
        <v>12</v>
      </c>
      <c r="E244" s="38">
        <f t="shared" ref="E244:G244" si="49">SUM(E245)</f>
        <v>192.6</v>
      </c>
      <c r="F244" s="38">
        <f>F245</f>
        <v>193</v>
      </c>
      <c r="G244" s="38">
        <f t="shared" si="49"/>
        <v>192.6</v>
      </c>
      <c r="H244" s="176">
        <f>G244/E244*100</f>
        <v>100</v>
      </c>
      <c r="I244" s="176">
        <f>G244/F244*100</f>
        <v>99.792746113989637</v>
      </c>
    </row>
    <row r="245" spans="1:9" x14ac:dyDescent="0.25">
      <c r="A245" s="122">
        <v>42</v>
      </c>
      <c r="B245" s="123"/>
      <c r="C245" s="124"/>
      <c r="D245" s="157" t="s">
        <v>27</v>
      </c>
      <c r="E245" s="125">
        <f>E247+E246</f>
        <v>192.6</v>
      </c>
      <c r="F245" s="125">
        <v>193</v>
      </c>
      <c r="G245" s="125">
        <f>G247+G246</f>
        <v>192.6</v>
      </c>
      <c r="H245" s="178">
        <f>G245/E245*100</f>
        <v>100</v>
      </c>
      <c r="I245" s="178">
        <f>G245/F245*100</f>
        <v>99.792746113989637</v>
      </c>
    </row>
    <row r="246" spans="1:9" x14ac:dyDescent="0.25">
      <c r="A246" s="84">
        <v>4221</v>
      </c>
      <c r="B246" s="85"/>
      <c r="C246" s="86"/>
      <c r="D246" s="43" t="s">
        <v>116</v>
      </c>
      <c r="E246" s="44">
        <v>0</v>
      </c>
      <c r="F246" s="44">
        <v>0</v>
      </c>
      <c r="G246" s="44">
        <v>0</v>
      </c>
      <c r="H246" s="175">
        <v>0</v>
      </c>
      <c r="I246" s="179">
        <v>0</v>
      </c>
    </row>
    <row r="247" spans="1:9" x14ac:dyDescent="0.25">
      <c r="A247" s="84">
        <v>4227</v>
      </c>
      <c r="B247" s="85"/>
      <c r="C247" s="86"/>
      <c r="D247" s="43" t="s">
        <v>118</v>
      </c>
      <c r="E247" s="44">
        <v>192.6</v>
      </c>
      <c r="F247" s="44">
        <v>0</v>
      </c>
      <c r="G247" s="44">
        <v>192.6</v>
      </c>
      <c r="H247" s="175">
        <f t="shared" ref="H247" si="50">G247/E247*100</f>
        <v>100</v>
      </c>
      <c r="I247" s="179">
        <v>0</v>
      </c>
    </row>
    <row r="248" spans="1:9" ht="27" customHeight="1" x14ac:dyDescent="0.25">
      <c r="A248" s="217" t="s">
        <v>165</v>
      </c>
      <c r="B248" s="218"/>
      <c r="C248" s="219"/>
      <c r="D248" s="155" t="s">
        <v>215</v>
      </c>
      <c r="E248" s="82"/>
      <c r="F248" s="82"/>
      <c r="G248" s="82"/>
      <c r="H248" s="176"/>
      <c r="I248" s="176"/>
    </row>
    <row r="249" spans="1:9" ht="14.45" customHeight="1" x14ac:dyDescent="0.25">
      <c r="A249" s="214" t="s">
        <v>133</v>
      </c>
      <c r="B249" s="215"/>
      <c r="C249" s="216"/>
      <c r="D249" s="152" t="s">
        <v>134</v>
      </c>
      <c r="E249" s="83"/>
      <c r="F249" s="83"/>
      <c r="G249" s="83"/>
      <c r="H249" s="177"/>
      <c r="I249" s="177"/>
    </row>
    <row r="250" spans="1:9" x14ac:dyDescent="0.25">
      <c r="A250" s="153">
        <v>3</v>
      </c>
      <c r="B250" s="154"/>
      <c r="C250" s="155"/>
      <c r="D250" s="155" t="s">
        <v>10</v>
      </c>
      <c r="E250" s="38">
        <f t="shared" ref="E250:G250" si="51">E251</f>
        <v>2175</v>
      </c>
      <c r="F250" s="38">
        <f>F251</f>
        <v>0</v>
      </c>
      <c r="G250" s="38">
        <f t="shared" si="51"/>
        <v>0</v>
      </c>
      <c r="H250" s="176">
        <v>0</v>
      </c>
      <c r="I250" s="176">
        <v>0</v>
      </c>
    </row>
    <row r="251" spans="1:9" x14ac:dyDescent="0.25">
      <c r="A251" s="122">
        <v>32</v>
      </c>
      <c r="B251" s="123"/>
      <c r="C251" s="124"/>
      <c r="D251" s="157" t="s">
        <v>19</v>
      </c>
      <c r="E251" s="125">
        <f>E252</f>
        <v>2175</v>
      </c>
      <c r="F251" s="125">
        <f>F252</f>
        <v>0</v>
      </c>
      <c r="G251" s="125">
        <f>G252</f>
        <v>0</v>
      </c>
      <c r="H251" s="178">
        <v>0</v>
      </c>
      <c r="I251" s="178">
        <v>0</v>
      </c>
    </row>
    <row r="252" spans="1:9" x14ac:dyDescent="0.25">
      <c r="A252" s="84">
        <v>3237</v>
      </c>
      <c r="B252" s="85"/>
      <c r="C252" s="86"/>
      <c r="D252" s="43" t="s">
        <v>102</v>
      </c>
      <c r="E252" s="44">
        <v>2175</v>
      </c>
      <c r="F252" s="44">
        <v>0</v>
      </c>
      <c r="G252" s="44">
        <v>0</v>
      </c>
      <c r="H252" s="175">
        <f t="shared" ref="H252" si="52">G252/E252*100</f>
        <v>0</v>
      </c>
      <c r="I252" s="179">
        <v>0</v>
      </c>
    </row>
    <row r="253" spans="1:9" ht="27.6" customHeight="1" x14ac:dyDescent="0.25">
      <c r="A253" s="217" t="s">
        <v>222</v>
      </c>
      <c r="B253" s="218"/>
      <c r="C253" s="219"/>
      <c r="D253" s="155" t="s">
        <v>166</v>
      </c>
      <c r="E253" s="82"/>
      <c r="F253" s="82"/>
      <c r="G253" s="82"/>
      <c r="H253" s="176"/>
      <c r="I253" s="176"/>
    </row>
    <row r="254" spans="1:9" ht="14.45" customHeight="1" x14ac:dyDescent="0.25">
      <c r="A254" s="214" t="s">
        <v>133</v>
      </c>
      <c r="B254" s="215"/>
      <c r="C254" s="216"/>
      <c r="D254" s="152" t="s">
        <v>134</v>
      </c>
      <c r="E254" s="83"/>
      <c r="F254" s="83"/>
      <c r="G254" s="83"/>
      <c r="H254" s="177"/>
      <c r="I254" s="177"/>
    </row>
    <row r="255" spans="1:9" x14ac:dyDescent="0.25">
      <c r="A255" s="153">
        <v>3</v>
      </c>
      <c r="B255" s="154"/>
      <c r="C255" s="155"/>
      <c r="D255" s="155" t="s">
        <v>10</v>
      </c>
      <c r="E255" s="38">
        <f t="shared" ref="E255:G255" si="53">E256</f>
        <v>0</v>
      </c>
      <c r="F255" s="38">
        <f>F256</f>
        <v>0</v>
      </c>
      <c r="G255" s="38">
        <f t="shared" si="53"/>
        <v>0</v>
      </c>
      <c r="H255" s="176">
        <v>0</v>
      </c>
      <c r="I255" s="176">
        <v>0</v>
      </c>
    </row>
    <row r="256" spans="1:9" x14ac:dyDescent="0.25">
      <c r="A256" s="122">
        <v>32</v>
      </c>
      <c r="B256" s="123"/>
      <c r="C256" s="124"/>
      <c r="D256" s="157" t="s">
        <v>19</v>
      </c>
      <c r="E256" s="125">
        <f>E257</f>
        <v>0</v>
      </c>
      <c r="F256" s="125">
        <f>F257</f>
        <v>0</v>
      </c>
      <c r="G256" s="125">
        <f>G257</f>
        <v>0</v>
      </c>
      <c r="H256" s="178">
        <v>0</v>
      </c>
      <c r="I256" s="178">
        <v>0</v>
      </c>
    </row>
    <row r="257" spans="1:9" x14ac:dyDescent="0.25">
      <c r="A257" s="84">
        <v>3237</v>
      </c>
      <c r="B257" s="85"/>
      <c r="C257" s="86"/>
      <c r="D257" s="43" t="s">
        <v>102</v>
      </c>
      <c r="E257" s="44">
        <v>0</v>
      </c>
      <c r="F257" s="44">
        <v>0</v>
      </c>
      <c r="G257" s="44">
        <v>0</v>
      </c>
      <c r="H257" s="175">
        <v>0</v>
      </c>
      <c r="I257" s="179">
        <v>0</v>
      </c>
    </row>
    <row r="258" spans="1:9" x14ac:dyDescent="0.25">
      <c r="A258" s="153">
        <v>4</v>
      </c>
      <c r="B258" s="154"/>
      <c r="C258" s="155"/>
      <c r="D258" s="155" t="s">
        <v>12</v>
      </c>
      <c r="E258" s="38">
        <f>E259+E261</f>
        <v>9125</v>
      </c>
      <c r="F258" s="38">
        <f t="shared" ref="F258:G258" si="54">F259+F261</f>
        <v>0</v>
      </c>
      <c r="G258" s="38">
        <f t="shared" si="54"/>
        <v>0</v>
      </c>
      <c r="H258" s="176">
        <f t="shared" ref="H258" si="55">G258/E258*100</f>
        <v>0</v>
      </c>
      <c r="I258" s="176">
        <v>0</v>
      </c>
    </row>
    <row r="259" spans="1:9" x14ac:dyDescent="0.25">
      <c r="A259" s="122">
        <v>42</v>
      </c>
      <c r="B259" s="123"/>
      <c r="C259" s="124"/>
      <c r="D259" s="157" t="s">
        <v>27</v>
      </c>
      <c r="E259" s="125">
        <f>E260</f>
        <v>0</v>
      </c>
      <c r="F259" s="125">
        <f t="shared" ref="F259" si="56">F260</f>
        <v>0</v>
      </c>
      <c r="G259" s="125">
        <f>G260</f>
        <v>0</v>
      </c>
      <c r="H259" s="178">
        <v>0</v>
      </c>
      <c r="I259" s="178">
        <v>0</v>
      </c>
    </row>
    <row r="260" spans="1:9" x14ac:dyDescent="0.25">
      <c r="A260" s="84">
        <v>4212</v>
      </c>
      <c r="B260" s="85"/>
      <c r="C260" s="86"/>
      <c r="D260" s="43" t="s">
        <v>115</v>
      </c>
      <c r="E260" s="44">
        <v>0</v>
      </c>
      <c r="F260" s="44">
        <v>0</v>
      </c>
      <c r="G260" s="44">
        <v>0</v>
      </c>
      <c r="H260" s="175">
        <v>0</v>
      </c>
      <c r="I260" s="179">
        <v>0</v>
      </c>
    </row>
    <row r="261" spans="1:9" x14ac:dyDescent="0.25">
      <c r="A261" s="122">
        <v>45</v>
      </c>
      <c r="B261" s="123"/>
      <c r="C261" s="124"/>
      <c r="D261" s="157" t="s">
        <v>202</v>
      </c>
      <c r="E261" s="125">
        <f>SUM(E262:E262)</f>
        <v>9125</v>
      </c>
      <c r="F261" s="125">
        <f>SUM(F262:F262)</f>
        <v>0</v>
      </c>
      <c r="G261" s="125">
        <f>SUM(G262:G262)</f>
        <v>0</v>
      </c>
      <c r="H261" s="178">
        <v>0</v>
      </c>
      <c r="I261" s="178">
        <v>0</v>
      </c>
    </row>
    <row r="262" spans="1:9" x14ac:dyDescent="0.25">
      <c r="A262" s="84">
        <v>4511</v>
      </c>
      <c r="B262" s="85"/>
      <c r="C262" s="86"/>
      <c r="D262" s="43" t="s">
        <v>212</v>
      </c>
      <c r="E262" s="44">
        <v>9125</v>
      </c>
      <c r="F262" s="44">
        <v>0</v>
      </c>
      <c r="G262" s="44">
        <v>0</v>
      </c>
      <c r="H262" s="175">
        <v>0</v>
      </c>
      <c r="I262" s="179">
        <v>0</v>
      </c>
    </row>
    <row r="263" spans="1:9" ht="14.45" customHeight="1" x14ac:dyDescent="0.25">
      <c r="A263" s="214" t="s">
        <v>141</v>
      </c>
      <c r="B263" s="215"/>
      <c r="C263" s="216"/>
      <c r="D263" s="152" t="s">
        <v>167</v>
      </c>
      <c r="E263" s="83"/>
      <c r="F263" s="83"/>
      <c r="G263" s="83"/>
      <c r="H263" s="177"/>
      <c r="I263" s="177"/>
    </row>
    <row r="264" spans="1:9" x14ac:dyDescent="0.25">
      <c r="A264" s="153">
        <v>3</v>
      </c>
      <c r="B264" s="154"/>
      <c r="C264" s="155"/>
      <c r="D264" s="155" t="s">
        <v>10</v>
      </c>
      <c r="E264" s="38">
        <f t="shared" ref="E264:G264" si="57">E265</f>
        <v>0</v>
      </c>
      <c r="F264" s="38">
        <f>F265</f>
        <v>1616</v>
      </c>
      <c r="G264" s="38">
        <f t="shared" si="57"/>
        <v>6869.03</v>
      </c>
      <c r="H264" s="176">
        <v>0</v>
      </c>
      <c r="I264" s="176">
        <v>0</v>
      </c>
    </row>
    <row r="265" spans="1:9" x14ac:dyDescent="0.25">
      <c r="A265" s="122">
        <v>32</v>
      </c>
      <c r="B265" s="123"/>
      <c r="C265" s="124"/>
      <c r="D265" s="157" t="s">
        <v>19</v>
      </c>
      <c r="E265" s="125">
        <f>E267+E266</f>
        <v>0</v>
      </c>
      <c r="F265" s="125">
        <v>1616</v>
      </c>
      <c r="G265" s="125">
        <f>G267+G266</f>
        <v>6869.03</v>
      </c>
      <c r="H265" s="178">
        <v>0</v>
      </c>
      <c r="I265" s="178">
        <v>0</v>
      </c>
    </row>
    <row r="266" spans="1:9" x14ac:dyDescent="0.25">
      <c r="A266" s="84">
        <v>3233</v>
      </c>
      <c r="B266" s="85"/>
      <c r="C266" s="86"/>
      <c r="D266" s="43" t="s">
        <v>99</v>
      </c>
      <c r="E266" s="44">
        <v>0</v>
      </c>
      <c r="F266" s="44">
        <v>0</v>
      </c>
      <c r="G266" s="44">
        <v>190.63</v>
      </c>
      <c r="H266" s="175">
        <v>0</v>
      </c>
      <c r="I266" s="179">
        <v>0</v>
      </c>
    </row>
    <row r="267" spans="1:9" x14ac:dyDescent="0.25">
      <c r="A267" s="84">
        <v>3237</v>
      </c>
      <c r="B267" s="85"/>
      <c r="C267" s="86"/>
      <c r="D267" s="43" t="s">
        <v>102</v>
      </c>
      <c r="E267" s="44">
        <v>0</v>
      </c>
      <c r="F267" s="44">
        <v>0</v>
      </c>
      <c r="G267" s="44">
        <v>6678.4</v>
      </c>
      <c r="H267" s="175">
        <v>0</v>
      </c>
      <c r="I267" s="179">
        <v>0</v>
      </c>
    </row>
    <row r="268" spans="1:9" x14ac:dyDescent="0.25">
      <c r="A268" s="153">
        <v>4</v>
      </c>
      <c r="B268" s="154"/>
      <c r="C268" s="155"/>
      <c r="D268" s="155" t="s">
        <v>12</v>
      </c>
      <c r="E268" s="38">
        <f>E269+E271</f>
        <v>0</v>
      </c>
      <c r="F268" s="38">
        <f t="shared" ref="F268:G268" si="58">F269+F271</f>
        <v>25235</v>
      </c>
      <c r="G268" s="38">
        <f t="shared" si="58"/>
        <v>107390.39999999999</v>
      </c>
      <c r="H268" s="176">
        <v>0</v>
      </c>
      <c r="I268" s="176">
        <f t="shared" ref="I268" si="59">G268/F268*100</f>
        <v>425.56132355854965</v>
      </c>
    </row>
    <row r="269" spans="1:9" x14ac:dyDescent="0.25">
      <c r="A269" s="122">
        <v>42</v>
      </c>
      <c r="B269" s="123"/>
      <c r="C269" s="124"/>
      <c r="D269" s="157" t="s">
        <v>27</v>
      </c>
      <c r="E269" s="125">
        <f>E270</f>
        <v>0</v>
      </c>
      <c r="F269" s="125">
        <f t="shared" ref="F269" si="60">F270</f>
        <v>0</v>
      </c>
      <c r="G269" s="125">
        <f>G270</f>
        <v>0</v>
      </c>
      <c r="H269" s="178">
        <v>0</v>
      </c>
      <c r="I269" s="178">
        <v>0</v>
      </c>
    </row>
    <row r="270" spans="1:9" x14ac:dyDescent="0.25">
      <c r="A270" s="84">
        <v>4212</v>
      </c>
      <c r="B270" s="85"/>
      <c r="C270" s="86"/>
      <c r="D270" s="43" t="s">
        <v>115</v>
      </c>
      <c r="E270" s="44">
        <v>0</v>
      </c>
      <c r="F270" s="44">
        <v>0</v>
      </c>
      <c r="G270" s="44">
        <v>0</v>
      </c>
      <c r="H270" s="175">
        <v>0</v>
      </c>
      <c r="I270" s="179">
        <v>0</v>
      </c>
    </row>
    <row r="271" spans="1:9" x14ac:dyDescent="0.25">
      <c r="A271" s="122">
        <v>45</v>
      </c>
      <c r="B271" s="123"/>
      <c r="C271" s="124"/>
      <c r="D271" s="157" t="s">
        <v>202</v>
      </c>
      <c r="E271" s="125">
        <f>SUM(E272:E272)</f>
        <v>0</v>
      </c>
      <c r="F271" s="125">
        <v>25235</v>
      </c>
      <c r="G271" s="125">
        <f>SUM(G272:G272)</f>
        <v>107390.39999999999</v>
      </c>
      <c r="H271" s="178">
        <v>0</v>
      </c>
      <c r="I271" s="178">
        <f>G271/F271*100</f>
        <v>425.56132355854965</v>
      </c>
    </row>
    <row r="272" spans="1:9" x14ac:dyDescent="0.25">
      <c r="A272" s="84">
        <v>4511</v>
      </c>
      <c r="B272" s="85"/>
      <c r="C272" s="86"/>
      <c r="D272" s="43" t="s">
        <v>212</v>
      </c>
      <c r="E272" s="44">
        <v>0</v>
      </c>
      <c r="F272" s="44">
        <v>0</v>
      </c>
      <c r="G272" s="44">
        <v>107390.39999999999</v>
      </c>
      <c r="H272" s="175">
        <v>0</v>
      </c>
      <c r="I272" s="179">
        <v>0</v>
      </c>
    </row>
    <row r="273" spans="1:9" ht="27.6" customHeight="1" x14ac:dyDescent="0.25">
      <c r="A273" s="217" t="s">
        <v>221</v>
      </c>
      <c r="B273" s="218"/>
      <c r="C273" s="219"/>
      <c r="D273" s="155" t="s">
        <v>214</v>
      </c>
      <c r="E273" s="82"/>
      <c r="F273" s="82"/>
      <c r="G273" s="82"/>
      <c r="H273" s="176"/>
      <c r="I273" s="176"/>
    </row>
    <row r="274" spans="1:9" ht="14.45" customHeight="1" x14ac:dyDescent="0.25">
      <c r="A274" s="214" t="s">
        <v>133</v>
      </c>
      <c r="B274" s="215"/>
      <c r="C274" s="216"/>
      <c r="D274" s="152" t="s">
        <v>134</v>
      </c>
      <c r="E274" s="83"/>
      <c r="F274" s="83"/>
      <c r="G274" s="83"/>
      <c r="H274" s="177"/>
      <c r="I274" s="177"/>
    </row>
    <row r="275" spans="1:9" x14ac:dyDescent="0.25">
      <c r="A275" s="153">
        <v>3</v>
      </c>
      <c r="B275" s="154"/>
      <c r="C275" s="155"/>
      <c r="D275" s="155" t="s">
        <v>10</v>
      </c>
      <c r="E275" s="38">
        <f t="shared" ref="E275:G275" si="61">E276</f>
        <v>0</v>
      </c>
      <c r="F275" s="38">
        <f t="shared" si="61"/>
        <v>6204</v>
      </c>
      <c r="G275" s="38">
        <f t="shared" si="61"/>
        <v>8065.7699999999995</v>
      </c>
      <c r="H275" s="176">
        <v>0</v>
      </c>
      <c r="I275" s="176">
        <v>0</v>
      </c>
    </row>
    <row r="276" spans="1:9" x14ac:dyDescent="0.25">
      <c r="A276" s="122">
        <v>32</v>
      </c>
      <c r="B276" s="123"/>
      <c r="C276" s="124"/>
      <c r="D276" s="157" t="s">
        <v>19</v>
      </c>
      <c r="E276" s="125">
        <f>E277+E278+E279</f>
        <v>0</v>
      </c>
      <c r="F276" s="125">
        <v>6204</v>
      </c>
      <c r="G276" s="125">
        <f t="shared" ref="G276" si="62">G277+G278+G279</f>
        <v>8065.7699999999995</v>
      </c>
      <c r="H276" s="178">
        <v>0</v>
      </c>
      <c r="I276" s="178">
        <v>0</v>
      </c>
    </row>
    <row r="277" spans="1:9" x14ac:dyDescent="0.25">
      <c r="A277" s="84">
        <v>3234</v>
      </c>
      <c r="B277" s="85"/>
      <c r="C277" s="86"/>
      <c r="D277" s="43" t="s">
        <v>100</v>
      </c>
      <c r="E277" s="44">
        <v>0</v>
      </c>
      <c r="F277" s="44">
        <v>0</v>
      </c>
      <c r="G277" s="44">
        <v>716.56</v>
      </c>
      <c r="H277" s="175">
        <v>0</v>
      </c>
      <c r="I277" s="179">
        <v>0</v>
      </c>
    </row>
    <row r="278" spans="1:9" x14ac:dyDescent="0.25">
      <c r="A278" s="84">
        <v>3237</v>
      </c>
      <c r="B278" s="85"/>
      <c r="C278" s="86"/>
      <c r="D278" s="43" t="s">
        <v>102</v>
      </c>
      <c r="E278" s="44">
        <v>0</v>
      </c>
      <c r="F278" s="44">
        <v>0</v>
      </c>
      <c r="G278" s="44">
        <v>3625</v>
      </c>
      <c r="H278" s="175">
        <v>0</v>
      </c>
      <c r="I278" s="179">
        <v>0</v>
      </c>
    </row>
    <row r="279" spans="1:9" x14ac:dyDescent="0.25">
      <c r="A279" s="84">
        <v>3239</v>
      </c>
      <c r="B279" s="85"/>
      <c r="C279" s="86"/>
      <c r="D279" s="43" t="s">
        <v>104</v>
      </c>
      <c r="E279" s="44">
        <v>0</v>
      </c>
      <c r="F279" s="44">
        <v>0</v>
      </c>
      <c r="G279" s="44">
        <v>3724.21</v>
      </c>
      <c r="H279" s="175">
        <v>0</v>
      </c>
      <c r="I279" s="179">
        <v>0</v>
      </c>
    </row>
    <row r="280" spans="1:9" ht="14.45" customHeight="1" x14ac:dyDescent="0.25">
      <c r="A280" s="214" t="s">
        <v>150</v>
      </c>
      <c r="B280" s="215"/>
      <c r="C280" s="216"/>
      <c r="D280" s="152" t="s">
        <v>168</v>
      </c>
      <c r="E280" s="83"/>
      <c r="F280" s="83"/>
      <c r="G280" s="83"/>
      <c r="H280" s="177">
        <v>0</v>
      </c>
      <c r="I280" s="177">
        <v>0</v>
      </c>
    </row>
    <row r="281" spans="1:9" x14ac:dyDescent="0.25">
      <c r="A281" s="153">
        <v>3</v>
      </c>
      <c r="B281" s="154"/>
      <c r="C281" s="155"/>
      <c r="D281" s="155" t="s">
        <v>10</v>
      </c>
      <c r="E281" s="38">
        <f t="shared" ref="E281:G282" si="63">E282</f>
        <v>0</v>
      </c>
      <c r="F281" s="38">
        <f t="shared" si="63"/>
        <v>0</v>
      </c>
      <c r="G281" s="38">
        <f t="shared" si="63"/>
        <v>0</v>
      </c>
      <c r="H281" s="176">
        <v>0</v>
      </c>
      <c r="I281" s="176">
        <v>0</v>
      </c>
    </row>
    <row r="282" spans="1:9" x14ac:dyDescent="0.25">
      <c r="A282" s="122">
        <v>32</v>
      </c>
      <c r="B282" s="123"/>
      <c r="C282" s="124"/>
      <c r="D282" s="157" t="s">
        <v>19</v>
      </c>
      <c r="E282" s="125">
        <f>E283</f>
        <v>0</v>
      </c>
      <c r="F282" s="125">
        <f t="shared" si="63"/>
        <v>0</v>
      </c>
      <c r="G282" s="125">
        <f t="shared" si="63"/>
        <v>0</v>
      </c>
      <c r="H282" s="178">
        <v>0</v>
      </c>
      <c r="I282" s="178">
        <v>0</v>
      </c>
    </row>
    <row r="283" spans="1:9" x14ac:dyDescent="0.25">
      <c r="A283" s="84">
        <v>3237</v>
      </c>
      <c r="B283" s="85"/>
      <c r="C283" s="86"/>
      <c r="D283" s="43" t="s">
        <v>102</v>
      </c>
      <c r="E283" s="44">
        <v>0</v>
      </c>
      <c r="F283" s="44">
        <v>0</v>
      </c>
      <c r="G283" s="44">
        <v>0</v>
      </c>
      <c r="H283" s="175">
        <v>0</v>
      </c>
      <c r="I283" s="179">
        <v>0</v>
      </c>
    </row>
    <row r="284" spans="1:9" x14ac:dyDescent="0.25">
      <c r="A284" s="153">
        <v>4</v>
      </c>
      <c r="B284" s="154"/>
      <c r="C284" s="155"/>
      <c r="D284" s="155" t="s">
        <v>12</v>
      </c>
      <c r="E284" s="38">
        <f>E285</f>
        <v>33125</v>
      </c>
      <c r="F284" s="38">
        <f t="shared" ref="F284:G284" si="64">F285</f>
        <v>0</v>
      </c>
      <c r="G284" s="38">
        <f t="shared" si="64"/>
        <v>0</v>
      </c>
      <c r="H284" s="176">
        <v>0</v>
      </c>
      <c r="I284" s="176">
        <v>0</v>
      </c>
    </row>
    <row r="285" spans="1:9" x14ac:dyDescent="0.25">
      <c r="A285" s="122">
        <v>45</v>
      </c>
      <c r="B285" s="123"/>
      <c r="C285" s="124"/>
      <c r="D285" s="157" t="s">
        <v>202</v>
      </c>
      <c r="E285" s="125">
        <f>E286</f>
        <v>33125</v>
      </c>
      <c r="F285" s="125">
        <f t="shared" ref="F285:G285" si="65">F286</f>
        <v>0</v>
      </c>
      <c r="G285" s="125">
        <f t="shared" si="65"/>
        <v>0</v>
      </c>
      <c r="H285" s="178">
        <v>0</v>
      </c>
      <c r="I285" s="178">
        <v>0</v>
      </c>
    </row>
    <row r="286" spans="1:9" x14ac:dyDescent="0.25">
      <c r="A286" s="84">
        <v>4511</v>
      </c>
      <c r="B286" s="85"/>
      <c r="C286" s="86"/>
      <c r="D286" s="43" t="s">
        <v>212</v>
      </c>
      <c r="E286" s="44">
        <v>33125</v>
      </c>
      <c r="F286" s="44"/>
      <c r="G286" s="44"/>
      <c r="H286" s="175">
        <v>0</v>
      </c>
      <c r="I286" s="179">
        <v>0</v>
      </c>
    </row>
    <row r="287" spans="1:9" ht="14.45" customHeight="1" x14ac:dyDescent="0.25">
      <c r="A287" s="214" t="s">
        <v>154</v>
      </c>
      <c r="B287" s="215"/>
      <c r="C287" s="216"/>
      <c r="D287" s="152" t="s">
        <v>155</v>
      </c>
      <c r="E287" s="83"/>
      <c r="F287" s="83"/>
      <c r="G287" s="83"/>
      <c r="H287" s="177">
        <v>0</v>
      </c>
      <c r="I287" s="177">
        <v>0</v>
      </c>
    </row>
    <row r="288" spans="1:9" x14ac:dyDescent="0.25">
      <c r="A288" s="153">
        <v>3</v>
      </c>
      <c r="B288" s="154"/>
      <c r="C288" s="155"/>
      <c r="D288" s="155" t="s">
        <v>10</v>
      </c>
      <c r="E288" s="38">
        <f t="shared" ref="E288:G289" si="66">E289</f>
        <v>17.899999999999999</v>
      </c>
      <c r="F288" s="38">
        <f t="shared" si="66"/>
        <v>0</v>
      </c>
      <c r="G288" s="38">
        <f t="shared" si="66"/>
        <v>0</v>
      </c>
      <c r="H288" s="176">
        <v>0</v>
      </c>
      <c r="I288" s="176">
        <v>0</v>
      </c>
    </row>
    <row r="289" spans="1:9" x14ac:dyDescent="0.25">
      <c r="A289" s="122">
        <v>32</v>
      </c>
      <c r="B289" s="123"/>
      <c r="C289" s="124"/>
      <c r="D289" s="157" t="s">
        <v>19</v>
      </c>
      <c r="E289" s="125">
        <f>E290</f>
        <v>17.899999999999999</v>
      </c>
      <c r="F289" s="125">
        <f t="shared" si="66"/>
        <v>0</v>
      </c>
      <c r="G289" s="125">
        <f t="shared" si="66"/>
        <v>0</v>
      </c>
      <c r="H289" s="178">
        <v>0</v>
      </c>
      <c r="I289" s="178">
        <v>0</v>
      </c>
    </row>
    <row r="290" spans="1:9" x14ac:dyDescent="0.25">
      <c r="A290" s="84">
        <v>3237</v>
      </c>
      <c r="B290" s="85"/>
      <c r="C290" s="86"/>
      <c r="D290" s="43" t="s">
        <v>102</v>
      </c>
      <c r="E290" s="44">
        <v>17.899999999999999</v>
      </c>
      <c r="F290" s="44">
        <v>0</v>
      </c>
      <c r="G290" s="44">
        <v>0</v>
      </c>
      <c r="H290" s="175">
        <v>0</v>
      </c>
      <c r="I290" s="179">
        <v>0</v>
      </c>
    </row>
    <row r="291" spans="1:9" x14ac:dyDescent="0.25">
      <c r="A291" s="153">
        <v>4</v>
      </c>
      <c r="B291" s="154"/>
      <c r="C291" s="155"/>
      <c r="D291" s="155" t="s">
        <v>12</v>
      </c>
      <c r="E291" s="38">
        <f>E292</f>
        <v>1916.86</v>
      </c>
      <c r="F291" s="38">
        <f t="shared" ref="F291:G292" si="67">F292</f>
        <v>0</v>
      </c>
      <c r="G291" s="38">
        <f t="shared" si="67"/>
        <v>0</v>
      </c>
      <c r="H291" s="176">
        <v>0</v>
      </c>
      <c r="I291" s="176">
        <v>0</v>
      </c>
    </row>
    <row r="292" spans="1:9" x14ac:dyDescent="0.25">
      <c r="A292" s="122">
        <v>45</v>
      </c>
      <c r="B292" s="123"/>
      <c r="C292" s="124"/>
      <c r="D292" s="157" t="s">
        <v>202</v>
      </c>
      <c r="E292" s="125">
        <f>E293</f>
        <v>1916.86</v>
      </c>
      <c r="F292" s="125">
        <f t="shared" si="67"/>
        <v>0</v>
      </c>
      <c r="G292" s="125">
        <f t="shared" si="67"/>
        <v>0</v>
      </c>
      <c r="H292" s="178">
        <v>0</v>
      </c>
      <c r="I292" s="178">
        <v>0</v>
      </c>
    </row>
    <row r="293" spans="1:9" x14ac:dyDescent="0.25">
      <c r="A293" s="84">
        <v>4511</v>
      </c>
      <c r="B293" s="85"/>
      <c r="C293" s="86"/>
      <c r="D293" s="43" t="s">
        <v>212</v>
      </c>
      <c r="E293" s="44">
        <v>1916.86</v>
      </c>
      <c r="F293" s="44">
        <v>0</v>
      </c>
      <c r="G293" s="44">
        <v>0</v>
      </c>
      <c r="H293" s="175">
        <f t="shared" ref="H293" si="68">G293/E293*100</f>
        <v>0</v>
      </c>
      <c r="I293" s="179">
        <v>0</v>
      </c>
    </row>
    <row r="294" spans="1:9" ht="41.45" customHeight="1" x14ac:dyDescent="0.25">
      <c r="A294" s="217" t="s">
        <v>222</v>
      </c>
      <c r="B294" s="218"/>
      <c r="C294" s="219"/>
      <c r="D294" s="155" t="s">
        <v>216</v>
      </c>
      <c r="E294" s="82"/>
      <c r="F294" s="82"/>
      <c r="G294" s="82"/>
      <c r="H294" s="176"/>
      <c r="I294" s="176"/>
    </row>
    <row r="295" spans="1:9" ht="14.45" customHeight="1" x14ac:dyDescent="0.25">
      <c r="A295" s="214" t="s">
        <v>133</v>
      </c>
      <c r="B295" s="215"/>
      <c r="C295" s="216"/>
      <c r="D295" s="152" t="s">
        <v>134</v>
      </c>
      <c r="E295" s="83"/>
      <c r="F295" s="83"/>
      <c r="G295" s="83"/>
      <c r="H295" s="177"/>
      <c r="I295" s="177"/>
    </row>
    <row r="296" spans="1:9" x14ac:dyDescent="0.25">
      <c r="A296" s="153">
        <v>3</v>
      </c>
      <c r="B296" s="154"/>
      <c r="C296" s="155"/>
      <c r="D296" s="155" t="s">
        <v>10</v>
      </c>
      <c r="E296" s="38">
        <f t="shared" ref="E296:G296" si="69">E297</f>
        <v>0</v>
      </c>
      <c r="F296" s="38">
        <f>F297</f>
        <v>0</v>
      </c>
      <c r="G296" s="38">
        <f t="shared" si="69"/>
        <v>9050</v>
      </c>
      <c r="H296" s="176">
        <v>0</v>
      </c>
      <c r="I296" s="176">
        <v>0</v>
      </c>
    </row>
    <row r="297" spans="1:9" x14ac:dyDescent="0.25">
      <c r="A297" s="122">
        <v>32</v>
      </c>
      <c r="B297" s="123"/>
      <c r="C297" s="124"/>
      <c r="D297" s="157" t="s">
        <v>19</v>
      </c>
      <c r="E297" s="125">
        <f>E298+E299</f>
        <v>0</v>
      </c>
      <c r="F297" s="125">
        <f>F298+F299</f>
        <v>0</v>
      </c>
      <c r="G297" s="125">
        <f>G298+G299</f>
        <v>9050</v>
      </c>
      <c r="H297" s="178">
        <v>0</v>
      </c>
      <c r="I297" s="178">
        <v>0</v>
      </c>
    </row>
    <row r="298" spans="1:9" x14ac:dyDescent="0.25">
      <c r="A298" s="84">
        <v>3237</v>
      </c>
      <c r="B298" s="85"/>
      <c r="C298" s="86"/>
      <c r="D298" s="43" t="s">
        <v>102</v>
      </c>
      <c r="E298" s="44">
        <v>0</v>
      </c>
      <c r="F298" s="44">
        <v>0</v>
      </c>
      <c r="G298" s="44">
        <v>5737.5</v>
      </c>
      <c r="H298" s="175">
        <v>0</v>
      </c>
      <c r="I298" s="179">
        <v>0</v>
      </c>
    </row>
    <row r="299" spans="1:9" x14ac:dyDescent="0.25">
      <c r="A299" s="84">
        <v>3239</v>
      </c>
      <c r="B299" s="85"/>
      <c r="C299" s="86"/>
      <c r="D299" s="43" t="s">
        <v>104</v>
      </c>
      <c r="E299" s="44"/>
      <c r="F299" s="44"/>
      <c r="G299" s="44">
        <v>3312.5</v>
      </c>
      <c r="H299" s="175">
        <v>0</v>
      </c>
      <c r="I299" s="179">
        <v>0</v>
      </c>
    </row>
    <row r="300" spans="1:9" x14ac:dyDescent="0.25">
      <c r="A300" s="153">
        <v>4</v>
      </c>
      <c r="B300" s="154"/>
      <c r="C300" s="155"/>
      <c r="D300" s="155" t="s">
        <v>12</v>
      </c>
      <c r="E300" s="38">
        <f>E301+E303</f>
        <v>0</v>
      </c>
      <c r="F300" s="38">
        <f t="shared" ref="F300" si="70">F301+F303</f>
        <v>5000</v>
      </c>
      <c r="G300" s="38">
        <f t="shared" ref="G300" si="71">G301+G303</f>
        <v>0</v>
      </c>
      <c r="H300" s="176">
        <v>0</v>
      </c>
      <c r="I300" s="176">
        <v>0</v>
      </c>
    </row>
    <row r="301" spans="1:9" x14ac:dyDescent="0.25">
      <c r="A301" s="122">
        <v>42</v>
      </c>
      <c r="B301" s="123"/>
      <c r="C301" s="124"/>
      <c r="D301" s="157" t="s">
        <v>27</v>
      </c>
      <c r="E301" s="125">
        <f>E302</f>
        <v>0</v>
      </c>
      <c r="F301" s="125">
        <v>5000</v>
      </c>
      <c r="G301" s="125">
        <f>G302</f>
        <v>0</v>
      </c>
      <c r="H301" s="178">
        <v>0</v>
      </c>
      <c r="I301" s="178">
        <v>0</v>
      </c>
    </row>
    <row r="302" spans="1:9" x14ac:dyDescent="0.25">
      <c r="A302" s="84">
        <v>4212</v>
      </c>
      <c r="B302" s="85"/>
      <c r="C302" s="86"/>
      <c r="D302" s="43" t="s">
        <v>115</v>
      </c>
      <c r="E302" s="44">
        <v>0</v>
      </c>
      <c r="F302" s="44">
        <v>0</v>
      </c>
      <c r="G302" s="44">
        <v>0</v>
      </c>
      <c r="H302" s="175">
        <v>0</v>
      </c>
      <c r="I302" s="179">
        <v>0</v>
      </c>
    </row>
    <row r="303" spans="1:9" x14ac:dyDescent="0.25">
      <c r="A303" s="122">
        <v>45</v>
      </c>
      <c r="B303" s="123"/>
      <c r="C303" s="124"/>
      <c r="D303" s="157" t="s">
        <v>202</v>
      </c>
      <c r="E303" s="125">
        <f>SUM(E304:E304)</f>
        <v>0</v>
      </c>
      <c r="F303" s="125">
        <f>SUM(F304:F304)</f>
        <v>0</v>
      </c>
      <c r="G303" s="125">
        <f>SUM(G304:G304)</f>
        <v>0</v>
      </c>
      <c r="H303" s="178">
        <v>0</v>
      </c>
      <c r="I303" s="178">
        <v>0</v>
      </c>
    </row>
    <row r="304" spans="1:9" x14ac:dyDescent="0.25">
      <c r="A304" s="84">
        <v>4511</v>
      </c>
      <c r="B304" s="85"/>
      <c r="C304" s="86"/>
      <c r="D304" s="43" t="s">
        <v>212</v>
      </c>
      <c r="E304" s="44">
        <v>0</v>
      </c>
      <c r="F304" s="44">
        <v>0</v>
      </c>
      <c r="G304" s="44">
        <v>0</v>
      </c>
      <c r="H304" s="175">
        <v>0</v>
      </c>
      <c r="I304" s="179">
        <v>0</v>
      </c>
    </row>
    <row r="305" spans="1:9" ht="14.45" customHeight="1" x14ac:dyDescent="0.25">
      <c r="A305" s="214" t="s">
        <v>141</v>
      </c>
      <c r="B305" s="215"/>
      <c r="C305" s="216"/>
      <c r="D305" s="152" t="s">
        <v>167</v>
      </c>
      <c r="E305" s="83"/>
      <c r="F305" s="83"/>
      <c r="G305" s="83"/>
      <c r="H305" s="177"/>
      <c r="I305" s="177"/>
    </row>
    <row r="306" spans="1:9" x14ac:dyDescent="0.25">
      <c r="A306" s="153">
        <v>3</v>
      </c>
      <c r="B306" s="154"/>
      <c r="C306" s="155"/>
      <c r="D306" s="155" t="s">
        <v>10</v>
      </c>
      <c r="E306" s="38">
        <f t="shared" ref="E306:G306" si="72">E307</f>
        <v>0</v>
      </c>
      <c r="F306" s="38">
        <f>F307</f>
        <v>0</v>
      </c>
      <c r="G306" s="38">
        <f t="shared" si="72"/>
        <v>0</v>
      </c>
      <c r="H306" s="176">
        <v>0</v>
      </c>
      <c r="I306" s="176">
        <v>0</v>
      </c>
    </row>
    <row r="307" spans="1:9" x14ac:dyDescent="0.25">
      <c r="A307" s="122">
        <v>32</v>
      </c>
      <c r="B307" s="123"/>
      <c r="C307" s="124"/>
      <c r="D307" s="157" t="s">
        <v>19</v>
      </c>
      <c r="E307" s="125">
        <f>E308</f>
        <v>0</v>
      </c>
      <c r="F307" s="125">
        <f>F308</f>
        <v>0</v>
      </c>
      <c r="G307" s="125">
        <f>G308</f>
        <v>0</v>
      </c>
      <c r="H307" s="178">
        <v>0</v>
      </c>
      <c r="I307" s="178">
        <v>0</v>
      </c>
    </row>
    <row r="308" spans="1:9" x14ac:dyDescent="0.25">
      <c r="A308" s="84">
        <v>3237</v>
      </c>
      <c r="B308" s="85"/>
      <c r="C308" s="86"/>
      <c r="D308" s="43" t="s">
        <v>102</v>
      </c>
      <c r="E308" s="44">
        <v>0</v>
      </c>
      <c r="F308" s="44">
        <v>0</v>
      </c>
      <c r="G308" s="44">
        <v>0</v>
      </c>
      <c r="H308" s="175">
        <v>0</v>
      </c>
      <c r="I308" s="179">
        <v>0</v>
      </c>
    </row>
    <row r="309" spans="1:9" x14ac:dyDescent="0.25">
      <c r="A309" s="153">
        <v>4</v>
      </c>
      <c r="B309" s="154"/>
      <c r="C309" s="155"/>
      <c r="D309" s="155" t="s">
        <v>12</v>
      </c>
      <c r="E309" s="38">
        <f>E310+E312</f>
        <v>26123.85</v>
      </c>
      <c r="F309" s="38">
        <f t="shared" ref="F309" si="73">F310+F312</f>
        <v>45000</v>
      </c>
      <c r="G309" s="38">
        <f t="shared" ref="G309" si="74">G310+G312</f>
        <v>0</v>
      </c>
      <c r="H309" s="176">
        <f t="shared" ref="H309" si="75">G309/E309*100</f>
        <v>0</v>
      </c>
      <c r="I309" s="176">
        <v>0</v>
      </c>
    </row>
    <row r="310" spans="1:9" x14ac:dyDescent="0.25">
      <c r="A310" s="122">
        <v>42</v>
      </c>
      <c r="B310" s="123"/>
      <c r="C310" s="124"/>
      <c r="D310" s="157" t="s">
        <v>27</v>
      </c>
      <c r="E310" s="125">
        <f>E311</f>
        <v>0</v>
      </c>
      <c r="F310" s="125">
        <v>45000</v>
      </c>
      <c r="G310" s="125">
        <f>G311</f>
        <v>0</v>
      </c>
      <c r="H310" s="178">
        <v>0</v>
      </c>
      <c r="I310" s="178">
        <v>0</v>
      </c>
    </row>
    <row r="311" spans="1:9" x14ac:dyDescent="0.25">
      <c r="A311" s="84">
        <v>4212</v>
      </c>
      <c r="B311" s="85"/>
      <c r="C311" s="86"/>
      <c r="D311" s="43" t="s">
        <v>115</v>
      </c>
      <c r="E311" s="44">
        <v>0</v>
      </c>
      <c r="F311" s="44">
        <v>0</v>
      </c>
      <c r="G311" s="44">
        <v>0</v>
      </c>
      <c r="H311" s="175">
        <v>0</v>
      </c>
      <c r="I311" s="179">
        <v>0</v>
      </c>
    </row>
    <row r="312" spans="1:9" x14ac:dyDescent="0.25">
      <c r="A312" s="122">
        <v>45</v>
      </c>
      <c r="B312" s="123"/>
      <c r="C312" s="124"/>
      <c r="D312" s="157" t="s">
        <v>202</v>
      </c>
      <c r="E312" s="125">
        <f>SUM(E313:E313)</f>
        <v>26123.85</v>
      </c>
      <c r="F312" s="125">
        <f>SUM(F313:F313)</f>
        <v>0</v>
      </c>
      <c r="G312" s="125">
        <f>SUM(G313:G313)</f>
        <v>0</v>
      </c>
      <c r="H312" s="178">
        <v>0</v>
      </c>
      <c r="I312" s="178">
        <v>0</v>
      </c>
    </row>
    <row r="313" spans="1:9" x14ac:dyDescent="0.25">
      <c r="A313" s="84">
        <v>4511</v>
      </c>
      <c r="B313" s="85"/>
      <c r="C313" s="86"/>
      <c r="D313" s="43" t="s">
        <v>212</v>
      </c>
      <c r="E313" s="44">
        <v>26123.85</v>
      </c>
      <c r="F313" s="44">
        <v>0</v>
      </c>
      <c r="G313" s="44">
        <v>0</v>
      </c>
      <c r="H313" s="175">
        <v>0</v>
      </c>
      <c r="I313" s="179">
        <v>0</v>
      </c>
    </row>
    <row r="314" spans="1:9" ht="41.45" customHeight="1" x14ac:dyDescent="0.25">
      <c r="A314" s="217" t="s">
        <v>222</v>
      </c>
      <c r="B314" s="218"/>
      <c r="C314" s="219"/>
      <c r="D314" s="155" t="s">
        <v>217</v>
      </c>
      <c r="E314" s="82"/>
      <c r="F314" s="82"/>
      <c r="G314" s="82"/>
      <c r="H314" s="176"/>
      <c r="I314" s="176"/>
    </row>
    <row r="315" spans="1:9" ht="14.45" customHeight="1" x14ac:dyDescent="0.25">
      <c r="A315" s="214" t="s">
        <v>133</v>
      </c>
      <c r="B315" s="215"/>
      <c r="C315" s="216"/>
      <c r="D315" s="152" t="s">
        <v>134</v>
      </c>
      <c r="E315" s="83"/>
      <c r="F315" s="83"/>
      <c r="G315" s="83"/>
      <c r="H315" s="177"/>
      <c r="I315" s="177"/>
    </row>
    <row r="316" spans="1:9" x14ac:dyDescent="0.25">
      <c r="A316" s="153">
        <v>3</v>
      </c>
      <c r="B316" s="154"/>
      <c r="C316" s="155"/>
      <c r="D316" s="155" t="s">
        <v>10</v>
      </c>
      <c r="E316" s="38">
        <f t="shared" ref="E316:G316" si="76">E317</f>
        <v>0</v>
      </c>
      <c r="F316" s="38">
        <f>F317</f>
        <v>0</v>
      </c>
      <c r="G316" s="38">
        <f t="shared" si="76"/>
        <v>0</v>
      </c>
      <c r="H316" s="176">
        <v>0</v>
      </c>
      <c r="I316" s="176">
        <v>0</v>
      </c>
    </row>
    <row r="317" spans="1:9" x14ac:dyDescent="0.25">
      <c r="A317" s="122">
        <v>32</v>
      </c>
      <c r="B317" s="123"/>
      <c r="C317" s="124"/>
      <c r="D317" s="157" t="s">
        <v>19</v>
      </c>
      <c r="E317" s="125">
        <f>E318</f>
        <v>0</v>
      </c>
      <c r="F317" s="125">
        <f>F318</f>
        <v>0</v>
      </c>
      <c r="G317" s="125">
        <f>G318</f>
        <v>0</v>
      </c>
      <c r="H317" s="178">
        <v>0</v>
      </c>
      <c r="I317" s="178">
        <v>0</v>
      </c>
    </row>
    <row r="318" spans="1:9" x14ac:dyDescent="0.25">
      <c r="A318" s="84">
        <v>3237</v>
      </c>
      <c r="B318" s="85"/>
      <c r="C318" s="86"/>
      <c r="D318" s="43" t="s">
        <v>102</v>
      </c>
      <c r="E318" s="44">
        <v>0</v>
      </c>
      <c r="F318" s="44">
        <v>0</v>
      </c>
      <c r="G318" s="44">
        <v>0</v>
      </c>
      <c r="H318" s="175">
        <v>0</v>
      </c>
      <c r="I318" s="179">
        <v>0</v>
      </c>
    </row>
    <row r="319" spans="1:9" x14ac:dyDescent="0.25">
      <c r="A319" s="153">
        <v>4</v>
      </c>
      <c r="B319" s="154"/>
      <c r="C319" s="155"/>
      <c r="D319" s="155" t="s">
        <v>12</v>
      </c>
      <c r="E319" s="38">
        <f>E320+E322</f>
        <v>0</v>
      </c>
      <c r="F319" s="38">
        <f t="shared" ref="F319" si="77">F320+F322</f>
        <v>0</v>
      </c>
      <c r="G319" s="38">
        <f t="shared" ref="G319" si="78">G320+G322</f>
        <v>0</v>
      </c>
      <c r="H319" s="176">
        <v>0</v>
      </c>
      <c r="I319" s="176">
        <v>0</v>
      </c>
    </row>
    <row r="320" spans="1:9" x14ac:dyDescent="0.25">
      <c r="A320" s="122">
        <v>42</v>
      </c>
      <c r="B320" s="123"/>
      <c r="C320" s="124"/>
      <c r="D320" s="157" t="s">
        <v>27</v>
      </c>
      <c r="E320" s="125">
        <f>E321</f>
        <v>0</v>
      </c>
      <c r="F320" s="125">
        <f t="shared" ref="F320" si="79">F321</f>
        <v>0</v>
      </c>
      <c r="G320" s="125">
        <f>G321</f>
        <v>0</v>
      </c>
      <c r="H320" s="178">
        <v>0</v>
      </c>
      <c r="I320" s="178">
        <v>0</v>
      </c>
    </row>
    <row r="321" spans="1:9" x14ac:dyDescent="0.25">
      <c r="A321" s="84">
        <v>4212</v>
      </c>
      <c r="B321" s="85"/>
      <c r="C321" s="86"/>
      <c r="D321" s="43" t="s">
        <v>115</v>
      </c>
      <c r="E321" s="44">
        <v>0</v>
      </c>
      <c r="F321" s="44">
        <v>0</v>
      </c>
      <c r="G321" s="44">
        <v>0</v>
      </c>
      <c r="H321" s="175">
        <v>0</v>
      </c>
      <c r="I321" s="179">
        <v>0</v>
      </c>
    </row>
    <row r="322" spans="1:9" x14ac:dyDescent="0.25">
      <c r="A322" s="122">
        <v>45</v>
      </c>
      <c r="B322" s="123"/>
      <c r="C322" s="124"/>
      <c r="D322" s="157" t="s">
        <v>202</v>
      </c>
      <c r="E322" s="125">
        <f>SUM(E323:E323)</f>
        <v>0</v>
      </c>
      <c r="F322" s="125">
        <f>SUM(F323:F323)</f>
        <v>0</v>
      </c>
      <c r="G322" s="125">
        <f>SUM(G323:G323)</f>
        <v>0</v>
      </c>
      <c r="H322" s="178">
        <v>0</v>
      </c>
      <c r="I322" s="178">
        <v>0</v>
      </c>
    </row>
    <row r="323" spans="1:9" x14ac:dyDescent="0.25">
      <c r="A323" s="84">
        <v>4511</v>
      </c>
      <c r="B323" s="85"/>
      <c r="C323" s="86"/>
      <c r="D323" s="43" t="s">
        <v>212</v>
      </c>
      <c r="E323" s="44">
        <v>0</v>
      </c>
      <c r="F323" s="44">
        <v>0</v>
      </c>
      <c r="G323" s="44">
        <v>0</v>
      </c>
      <c r="H323" s="175">
        <v>0</v>
      </c>
      <c r="I323" s="179">
        <v>0</v>
      </c>
    </row>
    <row r="324" spans="1:9" ht="14.45" customHeight="1" x14ac:dyDescent="0.25">
      <c r="A324" s="214" t="s">
        <v>141</v>
      </c>
      <c r="B324" s="215"/>
      <c r="C324" s="216"/>
      <c r="D324" s="152" t="s">
        <v>167</v>
      </c>
      <c r="E324" s="83"/>
      <c r="F324" s="83"/>
      <c r="G324" s="83"/>
      <c r="H324" s="177"/>
      <c r="I324" s="177"/>
    </row>
    <row r="325" spans="1:9" x14ac:dyDescent="0.25">
      <c r="A325" s="153">
        <v>3</v>
      </c>
      <c r="B325" s="154"/>
      <c r="C325" s="155"/>
      <c r="D325" s="155" t="s">
        <v>10</v>
      </c>
      <c r="E325" s="38">
        <f t="shared" ref="E325:G325" si="80">E326</f>
        <v>0</v>
      </c>
      <c r="F325" s="38">
        <f>F326</f>
        <v>0</v>
      </c>
      <c r="G325" s="38">
        <f t="shared" si="80"/>
        <v>0</v>
      </c>
      <c r="H325" s="176">
        <v>0</v>
      </c>
      <c r="I325" s="176">
        <v>0</v>
      </c>
    </row>
    <row r="326" spans="1:9" x14ac:dyDescent="0.25">
      <c r="A326" s="122">
        <v>32</v>
      </c>
      <c r="B326" s="123"/>
      <c r="C326" s="124"/>
      <c r="D326" s="157" t="s">
        <v>19</v>
      </c>
      <c r="E326" s="125">
        <f>E327</f>
        <v>0</v>
      </c>
      <c r="F326" s="125">
        <f>F327</f>
        <v>0</v>
      </c>
      <c r="G326" s="125">
        <f>G327</f>
        <v>0</v>
      </c>
      <c r="H326" s="178">
        <v>0</v>
      </c>
      <c r="I326" s="178">
        <v>0</v>
      </c>
    </row>
    <row r="327" spans="1:9" x14ac:dyDescent="0.25">
      <c r="A327" s="84">
        <v>3237</v>
      </c>
      <c r="B327" s="85"/>
      <c r="C327" s="86"/>
      <c r="D327" s="43" t="s">
        <v>102</v>
      </c>
      <c r="E327" s="44">
        <v>0</v>
      </c>
      <c r="F327" s="44">
        <v>0</v>
      </c>
      <c r="G327" s="44">
        <v>0</v>
      </c>
      <c r="H327" s="175">
        <v>0</v>
      </c>
      <c r="I327" s="179">
        <v>0</v>
      </c>
    </row>
    <row r="328" spans="1:9" x14ac:dyDescent="0.25">
      <c r="A328" s="153">
        <v>4</v>
      </c>
      <c r="B328" s="154"/>
      <c r="C328" s="155"/>
      <c r="D328" s="155" t="s">
        <v>12</v>
      </c>
      <c r="E328" s="38">
        <f>E329+E331</f>
        <v>0</v>
      </c>
      <c r="F328" s="38">
        <f t="shared" ref="F328" si="81">F329+F331</f>
        <v>0</v>
      </c>
      <c r="G328" s="38">
        <f t="shared" ref="G328" si="82">G329+G331</f>
        <v>0</v>
      </c>
      <c r="H328" s="176">
        <v>0</v>
      </c>
      <c r="I328" s="176">
        <v>0</v>
      </c>
    </row>
    <row r="329" spans="1:9" x14ac:dyDescent="0.25">
      <c r="A329" s="122">
        <v>42</v>
      </c>
      <c r="B329" s="123"/>
      <c r="C329" s="124"/>
      <c r="D329" s="157" t="s">
        <v>27</v>
      </c>
      <c r="E329" s="125">
        <f>E330</f>
        <v>0</v>
      </c>
      <c r="F329" s="125">
        <f t="shared" ref="F329" si="83">F330</f>
        <v>0</v>
      </c>
      <c r="G329" s="125">
        <f>G330</f>
        <v>0</v>
      </c>
      <c r="H329" s="178">
        <v>0</v>
      </c>
      <c r="I329" s="178">
        <v>0</v>
      </c>
    </row>
    <row r="330" spans="1:9" x14ac:dyDescent="0.25">
      <c r="A330" s="84">
        <v>4212</v>
      </c>
      <c r="B330" s="85"/>
      <c r="C330" s="86"/>
      <c r="D330" s="43" t="s">
        <v>115</v>
      </c>
      <c r="E330" s="44">
        <v>0</v>
      </c>
      <c r="F330" s="44">
        <v>0</v>
      </c>
      <c r="G330" s="44">
        <v>0</v>
      </c>
      <c r="H330" s="175">
        <v>0</v>
      </c>
      <c r="I330" s="179">
        <v>0</v>
      </c>
    </row>
    <row r="331" spans="1:9" x14ac:dyDescent="0.25">
      <c r="A331" s="122">
        <v>45</v>
      </c>
      <c r="B331" s="123"/>
      <c r="C331" s="124"/>
      <c r="D331" s="157" t="s">
        <v>202</v>
      </c>
      <c r="E331" s="125">
        <f>SUM(E332:E332)</f>
        <v>0</v>
      </c>
      <c r="F331" s="125">
        <f>SUM(F332:F332)</f>
        <v>0</v>
      </c>
      <c r="G331" s="125">
        <f>SUM(G332:G332)</f>
        <v>0</v>
      </c>
      <c r="H331" s="178">
        <v>0</v>
      </c>
      <c r="I331" s="178">
        <v>0</v>
      </c>
    </row>
    <row r="332" spans="1:9" x14ac:dyDescent="0.25">
      <c r="A332" s="84">
        <v>4511</v>
      </c>
      <c r="B332" s="85"/>
      <c r="C332" s="86"/>
      <c r="D332" s="43" t="s">
        <v>212</v>
      </c>
      <c r="E332" s="44">
        <v>0</v>
      </c>
      <c r="F332" s="44">
        <v>0</v>
      </c>
      <c r="G332" s="44">
        <v>0</v>
      </c>
      <c r="H332" s="175">
        <v>0</v>
      </c>
      <c r="I332" s="179">
        <v>0</v>
      </c>
    </row>
    <row r="333" spans="1:9" ht="41.45" customHeight="1" x14ac:dyDescent="0.25">
      <c r="A333" s="217" t="s">
        <v>222</v>
      </c>
      <c r="B333" s="218"/>
      <c r="C333" s="219"/>
      <c r="D333" s="155" t="s">
        <v>218</v>
      </c>
      <c r="E333" s="82"/>
      <c r="F333" s="82"/>
      <c r="G333" s="82"/>
      <c r="H333" s="176"/>
      <c r="I333" s="176"/>
    </row>
    <row r="334" spans="1:9" ht="14.45" customHeight="1" x14ac:dyDescent="0.25">
      <c r="A334" s="214" t="s">
        <v>133</v>
      </c>
      <c r="B334" s="215"/>
      <c r="C334" s="216"/>
      <c r="D334" s="152" t="s">
        <v>134</v>
      </c>
      <c r="E334" s="83"/>
      <c r="F334" s="83"/>
      <c r="G334" s="83"/>
      <c r="H334" s="177"/>
      <c r="I334" s="177"/>
    </row>
    <row r="335" spans="1:9" x14ac:dyDescent="0.25">
      <c r="A335" s="153">
        <v>3</v>
      </c>
      <c r="B335" s="154"/>
      <c r="C335" s="155"/>
      <c r="D335" s="155" t="s">
        <v>10</v>
      </c>
      <c r="E335" s="38">
        <f t="shared" ref="E335:G335" si="84">E336</f>
        <v>0</v>
      </c>
      <c r="F335" s="38">
        <f>F336</f>
        <v>0</v>
      </c>
      <c r="G335" s="38">
        <f t="shared" si="84"/>
        <v>0</v>
      </c>
      <c r="H335" s="176">
        <v>0</v>
      </c>
      <c r="I335" s="176">
        <v>0</v>
      </c>
    </row>
    <row r="336" spans="1:9" x14ac:dyDescent="0.25">
      <c r="A336" s="122">
        <v>32</v>
      </c>
      <c r="B336" s="123"/>
      <c r="C336" s="124"/>
      <c r="D336" s="157" t="s">
        <v>19</v>
      </c>
      <c r="E336" s="125">
        <f>E337</f>
        <v>0</v>
      </c>
      <c r="F336" s="125">
        <f>F337</f>
        <v>0</v>
      </c>
      <c r="G336" s="125">
        <f>G337</f>
        <v>0</v>
      </c>
      <c r="H336" s="178">
        <v>0</v>
      </c>
      <c r="I336" s="178">
        <v>0</v>
      </c>
    </row>
    <row r="337" spans="1:9" x14ac:dyDescent="0.25">
      <c r="A337" s="84">
        <v>3237</v>
      </c>
      <c r="B337" s="85"/>
      <c r="C337" s="86"/>
      <c r="D337" s="43" t="s">
        <v>102</v>
      </c>
      <c r="E337" s="44">
        <v>0</v>
      </c>
      <c r="F337" s="44">
        <v>0</v>
      </c>
      <c r="G337" s="44">
        <v>0</v>
      </c>
      <c r="H337" s="175">
        <v>0</v>
      </c>
      <c r="I337" s="179">
        <v>0</v>
      </c>
    </row>
    <row r="338" spans="1:9" x14ac:dyDescent="0.25">
      <c r="A338" s="153">
        <v>4</v>
      </c>
      <c r="B338" s="154"/>
      <c r="C338" s="155"/>
      <c r="D338" s="155" t="s">
        <v>12</v>
      </c>
      <c r="E338" s="38">
        <f>E339+E341</f>
        <v>0</v>
      </c>
      <c r="F338" s="38">
        <f t="shared" ref="F338" si="85">F339+F341</f>
        <v>0</v>
      </c>
      <c r="G338" s="38">
        <f t="shared" ref="G338" si="86">G339+G341</f>
        <v>0</v>
      </c>
      <c r="H338" s="176">
        <v>0</v>
      </c>
      <c r="I338" s="176">
        <v>0</v>
      </c>
    </row>
    <row r="339" spans="1:9" x14ac:dyDescent="0.25">
      <c r="A339" s="122">
        <v>42</v>
      </c>
      <c r="B339" s="123"/>
      <c r="C339" s="124"/>
      <c r="D339" s="157" t="s">
        <v>27</v>
      </c>
      <c r="E339" s="125">
        <f>E340</f>
        <v>0</v>
      </c>
      <c r="F339" s="125">
        <f t="shared" ref="F339" si="87">F340</f>
        <v>0</v>
      </c>
      <c r="G339" s="125">
        <f>G340</f>
        <v>0</v>
      </c>
      <c r="H339" s="178">
        <v>0</v>
      </c>
      <c r="I339" s="178">
        <v>0</v>
      </c>
    </row>
    <row r="340" spans="1:9" x14ac:dyDescent="0.25">
      <c r="A340" s="84">
        <v>4212</v>
      </c>
      <c r="B340" s="85"/>
      <c r="C340" s="86"/>
      <c r="D340" s="43" t="s">
        <v>115</v>
      </c>
      <c r="E340" s="44">
        <v>0</v>
      </c>
      <c r="F340" s="44">
        <v>0</v>
      </c>
      <c r="G340" s="44">
        <v>0</v>
      </c>
      <c r="H340" s="175">
        <v>0</v>
      </c>
      <c r="I340" s="179">
        <v>0</v>
      </c>
    </row>
    <row r="341" spans="1:9" x14ac:dyDescent="0.25">
      <c r="A341" s="122">
        <v>45</v>
      </c>
      <c r="B341" s="123"/>
      <c r="C341" s="124"/>
      <c r="D341" s="157" t="s">
        <v>202</v>
      </c>
      <c r="E341" s="125">
        <f>SUM(E342:E342)</f>
        <v>0</v>
      </c>
      <c r="F341" s="125">
        <f>SUM(F342:F342)</f>
        <v>0</v>
      </c>
      <c r="G341" s="125">
        <f>SUM(G342:G342)</f>
        <v>0</v>
      </c>
      <c r="H341" s="178">
        <v>0</v>
      </c>
      <c r="I341" s="178">
        <v>0</v>
      </c>
    </row>
    <row r="342" spans="1:9" x14ac:dyDescent="0.25">
      <c r="A342" s="84">
        <v>4511</v>
      </c>
      <c r="B342" s="85"/>
      <c r="C342" s="86"/>
      <c r="D342" s="43" t="s">
        <v>212</v>
      </c>
      <c r="E342" s="44">
        <v>0</v>
      </c>
      <c r="F342" s="44">
        <v>0</v>
      </c>
      <c r="G342" s="44">
        <v>0</v>
      </c>
      <c r="H342" s="175">
        <v>0</v>
      </c>
      <c r="I342" s="179">
        <v>0</v>
      </c>
    </row>
    <row r="343" spans="1:9" ht="14.45" customHeight="1" x14ac:dyDescent="0.25">
      <c r="A343" s="214" t="s">
        <v>141</v>
      </c>
      <c r="B343" s="215"/>
      <c r="C343" s="216"/>
      <c r="D343" s="152" t="s">
        <v>167</v>
      </c>
      <c r="E343" s="83"/>
      <c r="F343" s="83"/>
      <c r="G343" s="83"/>
      <c r="H343" s="177"/>
      <c r="I343" s="177"/>
    </row>
    <row r="344" spans="1:9" x14ac:dyDescent="0.25">
      <c r="A344" s="153">
        <v>3</v>
      </c>
      <c r="B344" s="154"/>
      <c r="C344" s="155"/>
      <c r="D344" s="155" t="s">
        <v>10</v>
      </c>
      <c r="E344" s="38">
        <f t="shared" ref="E344:G344" si="88">E345</f>
        <v>0</v>
      </c>
      <c r="F344" s="38">
        <f>F345</f>
        <v>0</v>
      </c>
      <c r="G344" s="38">
        <f t="shared" si="88"/>
        <v>0</v>
      </c>
      <c r="H344" s="176">
        <v>0</v>
      </c>
      <c r="I344" s="176">
        <v>0</v>
      </c>
    </row>
    <row r="345" spans="1:9" x14ac:dyDescent="0.25">
      <c r="A345" s="122">
        <v>32</v>
      </c>
      <c r="B345" s="123"/>
      <c r="C345" s="124"/>
      <c r="D345" s="157" t="s">
        <v>19</v>
      </c>
      <c r="E345" s="125">
        <f>E346</f>
        <v>0</v>
      </c>
      <c r="F345" s="125">
        <f>F346</f>
        <v>0</v>
      </c>
      <c r="G345" s="125">
        <f>G346</f>
        <v>0</v>
      </c>
      <c r="H345" s="178">
        <v>0</v>
      </c>
      <c r="I345" s="178">
        <v>0</v>
      </c>
    </row>
    <row r="346" spans="1:9" x14ac:dyDescent="0.25">
      <c r="A346" s="84">
        <v>3237</v>
      </c>
      <c r="B346" s="85"/>
      <c r="C346" s="86"/>
      <c r="D346" s="43" t="s">
        <v>102</v>
      </c>
      <c r="E346" s="44">
        <v>0</v>
      </c>
      <c r="F346" s="44">
        <v>0</v>
      </c>
      <c r="G346" s="44">
        <v>0</v>
      </c>
      <c r="H346" s="175">
        <v>0</v>
      </c>
      <c r="I346" s="179">
        <v>0</v>
      </c>
    </row>
    <row r="347" spans="1:9" x14ac:dyDescent="0.25">
      <c r="A347" s="153">
        <v>4</v>
      </c>
      <c r="B347" s="154"/>
      <c r="C347" s="155"/>
      <c r="D347" s="155" t="s">
        <v>12</v>
      </c>
      <c r="E347" s="38">
        <f>E348+E350</f>
        <v>0</v>
      </c>
      <c r="F347" s="38">
        <f t="shared" ref="F347" si="89">F348+F350</f>
        <v>0</v>
      </c>
      <c r="G347" s="38">
        <f t="shared" ref="G347" si="90">G348+G350</f>
        <v>0</v>
      </c>
      <c r="H347" s="176">
        <v>0</v>
      </c>
      <c r="I347" s="176">
        <v>0</v>
      </c>
    </row>
    <row r="348" spans="1:9" x14ac:dyDescent="0.25">
      <c r="A348" s="122">
        <v>42</v>
      </c>
      <c r="B348" s="123"/>
      <c r="C348" s="124"/>
      <c r="D348" s="157" t="s">
        <v>27</v>
      </c>
      <c r="E348" s="125">
        <f>E349</f>
        <v>0</v>
      </c>
      <c r="F348" s="125">
        <f t="shared" ref="F348" si="91">F349</f>
        <v>0</v>
      </c>
      <c r="G348" s="125">
        <f>G349</f>
        <v>0</v>
      </c>
      <c r="H348" s="178">
        <v>0</v>
      </c>
      <c r="I348" s="178">
        <v>0</v>
      </c>
    </row>
    <row r="349" spans="1:9" x14ac:dyDescent="0.25">
      <c r="A349" s="84">
        <v>4212</v>
      </c>
      <c r="B349" s="85"/>
      <c r="C349" s="86"/>
      <c r="D349" s="43" t="s">
        <v>115</v>
      </c>
      <c r="E349" s="44">
        <v>0</v>
      </c>
      <c r="F349" s="44">
        <v>0</v>
      </c>
      <c r="G349" s="44">
        <v>0</v>
      </c>
      <c r="H349" s="175">
        <v>0</v>
      </c>
      <c r="I349" s="179">
        <v>0</v>
      </c>
    </row>
    <row r="350" spans="1:9" x14ac:dyDescent="0.25">
      <c r="A350" s="122">
        <v>45</v>
      </c>
      <c r="B350" s="123"/>
      <c r="C350" s="124"/>
      <c r="D350" s="157" t="s">
        <v>202</v>
      </c>
      <c r="E350" s="125">
        <f>SUM(E351:E351)</f>
        <v>0</v>
      </c>
      <c r="F350" s="125">
        <f>SUM(F351:F351)</f>
        <v>0</v>
      </c>
      <c r="G350" s="125">
        <f>SUM(G351:G351)</f>
        <v>0</v>
      </c>
      <c r="H350" s="178">
        <v>0</v>
      </c>
      <c r="I350" s="178">
        <v>0</v>
      </c>
    </row>
    <row r="351" spans="1:9" x14ac:dyDescent="0.25">
      <c r="A351" s="84">
        <v>4511</v>
      </c>
      <c r="B351" s="85"/>
      <c r="C351" s="86"/>
      <c r="D351" s="43" t="s">
        <v>212</v>
      </c>
      <c r="E351" s="44">
        <v>0</v>
      </c>
      <c r="F351" s="44">
        <v>0</v>
      </c>
      <c r="G351" s="44">
        <v>0</v>
      </c>
      <c r="H351" s="175">
        <v>0</v>
      </c>
      <c r="I351" s="179">
        <v>0</v>
      </c>
    </row>
    <row r="352" spans="1:9" ht="13.5" customHeight="1" x14ac:dyDescent="0.25">
      <c r="A352" s="84"/>
      <c r="B352" s="85"/>
      <c r="C352" s="86"/>
      <c r="D352" s="43"/>
      <c r="E352" s="44"/>
      <c r="F352" s="44"/>
      <c r="G352" s="44"/>
      <c r="H352" s="165"/>
      <c r="I352" s="165"/>
    </row>
    <row r="353" spans="1:9" s="181" customFormat="1" ht="17.25" customHeight="1" x14ac:dyDescent="0.25">
      <c r="A353" s="211" t="s">
        <v>187</v>
      </c>
      <c r="B353" s="212"/>
      <c r="C353" s="213"/>
      <c r="D353" s="92" t="s">
        <v>188</v>
      </c>
      <c r="E353" s="93">
        <f>E13+E39+E49+E54+E59+E69+E79+E90+E100+E111+E144+E162+E192+E201+E229++E250+E255+E264+E275+E281+E288+E296+E306+E316+E325+E335+E344+E64</f>
        <v>1935543.0699999998</v>
      </c>
      <c r="F353" s="93">
        <f>F13+F39+F49+F54+F59+F69+F79+F90+F100+F111+F144+F162+F192+F201+F229++F250+F255+F264+F275+F281+F288+F296+F306+F316+F325+F335+F344+F64</f>
        <v>2471781</v>
      </c>
      <c r="G353" s="93">
        <f>G13+G39+G49+G54+G59+G69+G79+G90+G100+G111+G144+G162+G192+G201+G229++G250+G255+G264+G275+G281+G288+G296+G306+G316+G325+G335+G344+G64</f>
        <v>2470346.94</v>
      </c>
      <c r="H353" s="180">
        <f t="shared" ref="H353:H355" si="92">G353/E353*100</f>
        <v>127.63068816649997</v>
      </c>
      <c r="I353" s="180">
        <f t="shared" ref="I353:I355" si="93">G353/F353*100</f>
        <v>99.941982724197658</v>
      </c>
    </row>
    <row r="354" spans="1:9" s="181" customFormat="1" ht="18" customHeight="1" x14ac:dyDescent="0.25">
      <c r="A354" s="94"/>
      <c r="B354" s="95"/>
      <c r="C354" s="96"/>
      <c r="D354" s="92" t="s">
        <v>189</v>
      </c>
      <c r="E354" s="93">
        <f>E134+E157+E187+E222+E238+E244+E258+E268+E284+E300+E309+E319+E338+E347+E328+E291</f>
        <v>99521.069999999992</v>
      </c>
      <c r="F354" s="93">
        <f>F134+F157+F187+F222+F238+F244+F258+F268+F284+F300+F309+F319+F338+F347+F328+F291</f>
        <v>114775</v>
      </c>
      <c r="G354" s="93">
        <f>G134+G157+G187+G222+G238+G244+G258+G268+G284+G300+G309+G319+G338+G347+G328+G291</f>
        <v>140560.78999999998</v>
      </c>
      <c r="H354" s="180">
        <f t="shared" si="92"/>
        <v>141.23721740531929</v>
      </c>
      <c r="I354" s="180">
        <f t="shared" si="93"/>
        <v>122.46638205184055</v>
      </c>
    </row>
    <row r="355" spans="1:9" s="181" customFormat="1" ht="17.25" customHeight="1" x14ac:dyDescent="0.25">
      <c r="A355" s="94" t="s">
        <v>62</v>
      </c>
      <c r="B355" s="95"/>
      <c r="C355" s="96"/>
      <c r="D355" s="92" t="s">
        <v>190</v>
      </c>
      <c r="E355" s="93">
        <f>E353+E354</f>
        <v>2035064.14</v>
      </c>
      <c r="F355" s="93">
        <f t="shared" ref="F355:G355" si="94">F353+F354</f>
        <v>2586556</v>
      </c>
      <c r="G355" s="93">
        <f t="shared" si="94"/>
        <v>2610907.73</v>
      </c>
      <c r="H355" s="180">
        <f t="shared" si="92"/>
        <v>128.29609046130605</v>
      </c>
      <c r="I355" s="180">
        <f t="shared" si="93"/>
        <v>100.94147314034569</v>
      </c>
    </row>
    <row r="356" spans="1:9" s="97" customFormat="1" x14ac:dyDescent="0.25">
      <c r="F356" s="139"/>
    </row>
    <row r="357" spans="1:9" x14ac:dyDescent="0.25">
      <c r="A357" s="7" t="s">
        <v>234</v>
      </c>
    </row>
    <row r="358" spans="1:9" ht="12" customHeight="1" x14ac:dyDescent="0.25"/>
    <row r="359" spans="1:9" x14ac:dyDescent="0.25">
      <c r="A359" s="185" t="s">
        <v>61</v>
      </c>
      <c r="B359" s="185"/>
      <c r="C359" s="185"/>
      <c r="D359" s="185"/>
      <c r="G359" s="25" t="s">
        <v>63</v>
      </c>
    </row>
    <row r="360" spans="1:9" x14ac:dyDescent="0.25">
      <c r="A360" s="7" t="s">
        <v>64</v>
      </c>
      <c r="C360" s="7" t="s">
        <v>62</v>
      </c>
      <c r="D360" s="7" t="s">
        <v>62</v>
      </c>
      <c r="G360" s="25" t="s">
        <v>65</v>
      </c>
    </row>
  </sheetData>
  <mergeCells count="56">
    <mergeCell ref="A334:C334"/>
    <mergeCell ref="A343:C343"/>
    <mergeCell ref="A295:C295"/>
    <mergeCell ref="A305:C305"/>
    <mergeCell ref="A160:C160"/>
    <mergeCell ref="A161:C161"/>
    <mergeCell ref="A190:C190"/>
    <mergeCell ref="A191:C191"/>
    <mergeCell ref="A200:C200"/>
    <mergeCell ref="A359:D359"/>
    <mergeCell ref="A5:G5"/>
    <mergeCell ref="A9:C9"/>
    <mergeCell ref="A10:C10"/>
    <mergeCell ref="A62:C62"/>
    <mergeCell ref="A67:C67"/>
    <mergeCell ref="A68:C68"/>
    <mergeCell ref="A11:C11"/>
    <mergeCell ref="A12:C12"/>
    <mergeCell ref="A14:C14"/>
    <mergeCell ref="A110:C110"/>
    <mergeCell ref="A142:C142"/>
    <mergeCell ref="A143:C143"/>
    <mergeCell ref="A227:C227"/>
    <mergeCell ref="A228:C228"/>
    <mergeCell ref="A242:C242"/>
    <mergeCell ref="A3:I3"/>
    <mergeCell ref="A88:C88"/>
    <mergeCell ref="A89:C89"/>
    <mergeCell ref="A99:C99"/>
    <mergeCell ref="A109:C109"/>
    <mergeCell ref="A37:C37"/>
    <mergeCell ref="A38:C38"/>
    <mergeCell ref="A47:C47"/>
    <mergeCell ref="A48:C48"/>
    <mergeCell ref="A52:C52"/>
    <mergeCell ref="A53:C53"/>
    <mergeCell ref="A57:C57"/>
    <mergeCell ref="A58:C58"/>
    <mergeCell ref="A63:C63"/>
    <mergeCell ref="A78:C78"/>
    <mergeCell ref="A353:C353"/>
    <mergeCell ref="A243:C243"/>
    <mergeCell ref="A248:C248"/>
    <mergeCell ref="A249:C249"/>
    <mergeCell ref="A253:C253"/>
    <mergeCell ref="A254:C254"/>
    <mergeCell ref="A294:C294"/>
    <mergeCell ref="A315:C315"/>
    <mergeCell ref="A324:C324"/>
    <mergeCell ref="A314:C314"/>
    <mergeCell ref="A263:C263"/>
    <mergeCell ref="A274:C274"/>
    <mergeCell ref="A280:C280"/>
    <mergeCell ref="A287:C287"/>
    <mergeCell ref="A273:C273"/>
    <mergeCell ref="A333:C333"/>
  </mergeCells>
  <pageMargins left="0.51181102362204722" right="0.51181102362204722" top="0.55118110236220474" bottom="0.55118110236220474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Biserka Horvat</cp:lastModifiedBy>
  <cp:lastPrinted>2025-01-20T09:23:55Z</cp:lastPrinted>
  <dcterms:created xsi:type="dcterms:W3CDTF">2022-08-12T12:51:27Z</dcterms:created>
  <dcterms:modified xsi:type="dcterms:W3CDTF">2025-01-28T06:55:46Z</dcterms:modified>
</cp:coreProperties>
</file>